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75" tabRatio="785" activeTab="0"/>
  </bookViews>
  <sheets>
    <sheet name="Ком_L" sheetId="1" r:id="rId1"/>
    <sheet name="Ком_ M" sheetId="2" r:id="rId2"/>
    <sheet name="Ком_ S" sheetId="3" r:id="rId3"/>
    <sheet name="Личн_L" sheetId="4" r:id="rId4"/>
    <sheet name="Личн_ M" sheetId="5" r:id="rId5"/>
    <sheet name="Личн_S" sheetId="6" r:id="rId6"/>
  </sheets>
  <definedNames>
    <definedName name="_xlnm._FilterDatabase" localSheetId="1" hidden="1">'Ком_ M'!$S$9:$S$77</definedName>
    <definedName name="_xlnm._FilterDatabase" localSheetId="2" hidden="1">'Ком_ S'!$S$9:$S$91</definedName>
    <definedName name="_xlnm._FilterDatabase" localSheetId="0" hidden="1">'Ком_L'!$S$10:$S$113</definedName>
    <definedName name="_xlnm._FilterDatabase" localSheetId="4" hidden="1">'Личн_ M'!$S$9:$S$69</definedName>
    <definedName name="_xlnm._FilterDatabase" localSheetId="3" hidden="1">'Личн_L'!$S$9:$S$91</definedName>
    <definedName name="_xlnm._FilterDatabase" localSheetId="5" hidden="1">'Личн_S'!$S$9:$S$75</definedName>
    <definedName name="_xlnm.Print_Area" localSheetId="5">'Личн_S'!$A$1:$S$71</definedName>
  </definedNames>
  <calcPr fullCalcOnLoad="1"/>
</workbook>
</file>

<file path=xl/sharedStrings.xml><?xml version="1.0" encoding="utf-8"?>
<sst xmlns="http://schemas.openxmlformats.org/spreadsheetml/2006/main" count="1698" uniqueCount="465">
  <si>
    <t xml:space="preserve">Протокол соревнований по аджилити   </t>
  </si>
  <si>
    <t>Категория</t>
  </si>
  <si>
    <t>Длина трассы джампинга</t>
  </si>
  <si>
    <t>Контрольное время</t>
  </si>
  <si>
    <t>Max время</t>
  </si>
  <si>
    <t>Командное первенство</t>
  </si>
  <si>
    <t>№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</si>
  <si>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</si>
  <si>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</si>
  <si>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</si>
  <si>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</si>
  <si>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</si>
  <si>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</si>
  <si>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штрафов</t>
  </si>
  <si>
    <t>Сумма времени</t>
  </si>
  <si>
    <t xml:space="preserve">Судья соревнований </t>
  </si>
  <si>
    <t xml:space="preserve">Всего участников </t>
  </si>
  <si>
    <t>место</t>
  </si>
  <si>
    <t>Личное первенство</t>
  </si>
  <si>
    <t>ФОРМУЛЫ</t>
  </si>
  <si>
    <t>Скорость</t>
  </si>
  <si>
    <t>Длина трассы аджилити</t>
  </si>
  <si>
    <t>Команда/спортсмен</t>
  </si>
  <si>
    <t>Спортсмен</t>
  </si>
  <si>
    <t>М</t>
  </si>
  <si>
    <t>Чемпионат России 2006</t>
  </si>
  <si>
    <t>L</t>
  </si>
  <si>
    <t>S</t>
  </si>
  <si>
    <t>M</t>
  </si>
  <si>
    <t>Кобликова Мария</t>
  </si>
  <si>
    <t>б/к</t>
  </si>
  <si>
    <t>Амбассадор</t>
  </si>
  <si>
    <t>Кирсанова Елена</t>
  </si>
  <si>
    <t>Хенесси</t>
  </si>
  <si>
    <t>Ларюшин Анатолий</t>
  </si>
  <si>
    <t>Хеппи Хэннор</t>
  </si>
  <si>
    <t>Христий Ирина</t>
  </si>
  <si>
    <t>Викинг</t>
  </si>
  <si>
    <t>н.о.</t>
  </si>
  <si>
    <t>Шарис</t>
  </si>
  <si>
    <t>Вилли</t>
  </si>
  <si>
    <t>Лиса</t>
  </si>
  <si>
    <t>Кузнецова Ирина</t>
  </si>
  <si>
    <t>м/ш</t>
  </si>
  <si>
    <t>Игон</t>
  </si>
  <si>
    <t>Торопов Роман</t>
  </si>
  <si>
    <t>далм.</t>
  </si>
  <si>
    <t>Ясный Июнь</t>
  </si>
  <si>
    <t>Павлова Татьяна</t>
  </si>
  <si>
    <t>малинуа</t>
  </si>
  <si>
    <t>Микки</t>
  </si>
  <si>
    <t>Сидельникова Елена</t>
  </si>
  <si>
    <t>Маттео</t>
  </si>
  <si>
    <t>Глазкова Татьяна</t>
  </si>
  <si>
    <t>лабрадор</t>
  </si>
  <si>
    <t>Фанни</t>
  </si>
  <si>
    <t>Лаврова Алла</t>
  </si>
  <si>
    <t>курцхаар</t>
  </si>
  <si>
    <t>Диана</t>
  </si>
  <si>
    <t>Полякова Анна</t>
  </si>
  <si>
    <t>ам.стафф</t>
  </si>
  <si>
    <t>Шалунья Би</t>
  </si>
  <si>
    <t>метис</t>
  </si>
  <si>
    <t>Азор</t>
  </si>
  <si>
    <t>Шелякина Мария</t>
  </si>
  <si>
    <t>Антарес</t>
  </si>
  <si>
    <t>Калининская Елена</t>
  </si>
  <si>
    <t>ирл.терьер</t>
  </si>
  <si>
    <t>Салли</t>
  </si>
  <si>
    <t>Галактионова Анастасия</t>
  </si>
  <si>
    <t>шелти</t>
  </si>
  <si>
    <t>Амадеус</t>
  </si>
  <si>
    <t>в/т</t>
  </si>
  <si>
    <t>Кельт</t>
  </si>
  <si>
    <t>Енди Егорушка</t>
  </si>
  <si>
    <t>Ефременкова Ольга</t>
  </si>
  <si>
    <t>Эксклюзив</t>
  </si>
  <si>
    <t>Лайт Мейндид</t>
  </si>
  <si>
    <t>Костылева Наталья</t>
  </si>
  <si>
    <t>Динара</t>
  </si>
  <si>
    <t>Махнева Екатерина</t>
  </si>
  <si>
    <t>ам.коккер</t>
  </si>
  <si>
    <t>Арлекин</t>
  </si>
  <si>
    <t>Митюгов Александр</t>
  </si>
  <si>
    <t>р.спаниель</t>
  </si>
  <si>
    <t>Альма</t>
  </si>
  <si>
    <t>ф/т</t>
  </si>
  <si>
    <t>Зверобой</t>
  </si>
  <si>
    <t>Фабричнева Ирина</t>
  </si>
  <si>
    <t>ц/ш</t>
  </si>
  <si>
    <t>Веста</t>
  </si>
  <si>
    <t>пудель</t>
  </si>
  <si>
    <t>Фрося</t>
  </si>
  <si>
    <t>Старцева Алина</t>
  </si>
  <si>
    <t>Наполеон</t>
  </si>
  <si>
    <t>Вавакина Елена</t>
  </si>
  <si>
    <t>Макс</t>
  </si>
  <si>
    <t>ИОКСС-Макси, г.Иваново</t>
  </si>
  <si>
    <t>Гущина Светлана</t>
  </si>
  <si>
    <t>Триумф</t>
  </si>
  <si>
    <t>Коровайкова Ольга</t>
  </si>
  <si>
    <t>Волшебник</t>
  </si>
  <si>
    <t>Медведкова Елена</t>
  </si>
  <si>
    <t>тервюрен</t>
  </si>
  <si>
    <t>Бенгалия</t>
  </si>
  <si>
    <t>Сагдеева Елена</t>
  </si>
  <si>
    <t>Зора</t>
  </si>
  <si>
    <t>Дегунино - Иваново</t>
  </si>
  <si>
    <t>Рудикова Анастасия</t>
  </si>
  <si>
    <t>Юта</t>
  </si>
  <si>
    <t>Шкатулова Елена</t>
  </si>
  <si>
    <t>ЗСЛ</t>
  </si>
  <si>
    <t>Иваново-Дегунино</t>
  </si>
  <si>
    <t>Кэнвивиэл</t>
  </si>
  <si>
    <t>Нафани</t>
  </si>
  <si>
    <t>КФЛ</t>
  </si>
  <si>
    <t>Таис</t>
  </si>
  <si>
    <t>ИОКСС - мини-1, г.Иваново</t>
  </si>
  <si>
    <t>Клюквина Екатерина</t>
  </si>
  <si>
    <t>Тим</t>
  </si>
  <si>
    <t>нем.шпиц</t>
  </si>
  <si>
    <t>Эльфания</t>
  </si>
  <si>
    <t>Экспрессия</t>
  </si>
  <si>
    <t>ИОКСС - мини-2, г.Иваново</t>
  </si>
  <si>
    <t>Фролова Нина</t>
  </si>
  <si>
    <t>Зена</t>
  </si>
  <si>
    <t>Каспер</t>
  </si>
  <si>
    <t>Шишкина Анна</t>
  </si>
  <si>
    <t>Царина</t>
  </si>
  <si>
    <t>Алмаз Сокольники, г.Москва</t>
  </si>
  <si>
    <t>Кочетова Елена</t>
  </si>
  <si>
    <t>Астер Виктори</t>
  </si>
  <si>
    <t>Кудинова Юлия</t>
  </si>
  <si>
    <t>Трейси Винд</t>
  </si>
  <si>
    <t>Туманова Светлана</t>
  </si>
  <si>
    <t>Бейкон</t>
  </si>
  <si>
    <t>Томилова Мария</t>
  </si>
  <si>
    <t>Твисти Снитч</t>
  </si>
  <si>
    <t>Повалищева Екатерина</t>
  </si>
  <si>
    <t>Офелия</t>
  </si>
  <si>
    <t>Гурина Татьяна</t>
  </si>
  <si>
    <t>грюнендаль</t>
  </si>
  <si>
    <t>Арабика</t>
  </si>
  <si>
    <t>Араго</t>
  </si>
  <si>
    <t>Денисова Елена</t>
  </si>
  <si>
    <t>Йори</t>
  </si>
  <si>
    <t>Вита</t>
  </si>
  <si>
    <t>Фил</t>
  </si>
  <si>
    <t>Гвенделен</t>
  </si>
  <si>
    <t>Юнайтед Тим</t>
  </si>
  <si>
    <t>Ильина Полина</t>
  </si>
  <si>
    <t>Даниела</t>
  </si>
  <si>
    <t>Алесковский Кирилл</t>
  </si>
  <si>
    <t>Барби</t>
  </si>
  <si>
    <t>Егорова Лидия</t>
  </si>
  <si>
    <t>Бабетта</t>
  </si>
  <si>
    <t>Серова Марина</t>
  </si>
  <si>
    <t>Альф</t>
  </si>
  <si>
    <t>Гуркова Ирина</t>
  </si>
  <si>
    <t>Трек</t>
  </si>
  <si>
    <t>Ева Мей</t>
  </si>
  <si>
    <t>б/т</t>
  </si>
  <si>
    <t>Ермак</t>
  </si>
  <si>
    <t>пуми</t>
  </si>
  <si>
    <t>Борка</t>
  </si>
  <si>
    <t xml:space="preserve"> Принц</t>
  </si>
  <si>
    <t>Сапожникова Светлана</t>
  </si>
  <si>
    <t>Дося</t>
  </si>
  <si>
    <t>Щербакова Ольга</t>
  </si>
  <si>
    <t>Вики</t>
  </si>
  <si>
    <t>Гарри</t>
  </si>
  <si>
    <t>пир.овч.</t>
  </si>
  <si>
    <t>Дези</t>
  </si>
  <si>
    <t>Гушан Ольга</t>
  </si>
  <si>
    <t>Велга</t>
  </si>
  <si>
    <t>Чоговадзе Галина</t>
  </si>
  <si>
    <t>Моника</t>
  </si>
  <si>
    <t>Гуров Сергей</t>
  </si>
  <si>
    <t>Нора</t>
  </si>
  <si>
    <t>Волкова Дарья</t>
  </si>
  <si>
    <t>Шурик</t>
  </si>
  <si>
    <t>Морозова Светлана</t>
  </si>
  <si>
    <t>Маренго</t>
  </si>
  <si>
    <t>Филатова Елена</t>
  </si>
  <si>
    <t>Порш</t>
  </si>
  <si>
    <t>Д.Р.т.</t>
  </si>
  <si>
    <t>Бона Джон</t>
  </si>
  <si>
    <t>шпиц</t>
  </si>
  <si>
    <t>Осборн</t>
  </si>
  <si>
    <t>Яра</t>
  </si>
  <si>
    <t>Шульга Татьяна</t>
  </si>
  <si>
    <t>Салина</t>
  </si>
  <si>
    <t>Коррида</t>
  </si>
  <si>
    <t>фален</t>
  </si>
  <si>
    <t>Дарий</t>
  </si>
  <si>
    <t>Кондрашова Светлана</t>
  </si>
  <si>
    <t>йорк</t>
  </si>
  <si>
    <t>Бон Бон</t>
  </si>
  <si>
    <t>Мешкова Елена</t>
  </si>
  <si>
    <t>Кристиан</t>
  </si>
  <si>
    <t>Леон</t>
  </si>
  <si>
    <t>Камелия</t>
  </si>
  <si>
    <t>Капустина Елена</t>
  </si>
  <si>
    <t>Пати</t>
  </si>
  <si>
    <t>Батурина Мария</t>
  </si>
  <si>
    <t>Горбунова Людмила</t>
  </si>
  <si>
    <t>Зарина</t>
  </si>
  <si>
    <t>Содружество-S</t>
  </si>
  <si>
    <t>ц/п</t>
  </si>
  <si>
    <t>Мауси</t>
  </si>
  <si>
    <t>Патрикеева Ольга</t>
  </si>
  <si>
    <t>Ульф</t>
  </si>
  <si>
    <t>Франческа</t>
  </si>
  <si>
    <t>Ледкова Татьяна</t>
  </si>
  <si>
    <t>Свит Юлия</t>
  </si>
  <si>
    <t>Ника</t>
  </si>
  <si>
    <t>Тим Спирит, г.Красногорск</t>
  </si>
  <si>
    <t>Пржевальская Мария</t>
  </si>
  <si>
    <t>Лель</t>
  </si>
  <si>
    <t>Безрук Жанна</t>
  </si>
  <si>
    <t>Дая</t>
  </si>
  <si>
    <t xml:space="preserve">Бирюкова </t>
  </si>
  <si>
    <t>Жаклин</t>
  </si>
  <si>
    <t>Квиндт Татьяна</t>
  </si>
  <si>
    <t>Тиша</t>
  </si>
  <si>
    <t>Екатеринбург 1</t>
  </si>
  <si>
    <t>Рысенкова Ирина</t>
  </si>
  <si>
    <t>доберман</t>
  </si>
  <si>
    <t>Бредли</t>
  </si>
  <si>
    <t>Таушканова Наталья</t>
  </si>
  <si>
    <t>Альфа Центавра</t>
  </si>
  <si>
    <t>Сесили</t>
  </si>
  <si>
    <t>Екатеринбург 2</t>
  </si>
  <si>
    <t>Карсаева Татьяна</t>
  </si>
  <si>
    <t>Алька</t>
  </si>
  <si>
    <t>Загрутдинова Дина</t>
  </si>
  <si>
    <t>Вешка</t>
  </si>
  <si>
    <t>Аксель</t>
  </si>
  <si>
    <t>Елфимова Валентина</t>
  </si>
  <si>
    <t>Терри</t>
  </si>
  <si>
    <t>Екатеринбург 3</t>
  </si>
  <si>
    <t>Судакова Ксения</t>
  </si>
  <si>
    <t>Винсент</t>
  </si>
  <si>
    <t>Чародей</t>
  </si>
  <si>
    <t>Сологуб Александр</t>
  </si>
  <si>
    <t>Шустрик</t>
  </si>
  <si>
    <t>Квинт</t>
  </si>
  <si>
    <t>Тенкачева Евгения</t>
  </si>
  <si>
    <t>Норис</t>
  </si>
  <si>
    <t>Кадыкова Юлия</t>
  </si>
  <si>
    <t>Сноу Лайф</t>
  </si>
  <si>
    <t>Коневская Анна</t>
  </si>
  <si>
    <t>Форвард Бой</t>
  </si>
  <si>
    <t>Зяка</t>
  </si>
  <si>
    <t>"Русский Север", Вологда-С-Петербург</t>
  </si>
  <si>
    <t>Робин Гуд</t>
  </si>
  <si>
    <t>Зажигаева Мария</t>
  </si>
  <si>
    <t>Мартиша</t>
  </si>
  <si>
    <t>СПб-1</t>
  </si>
  <si>
    <t>Белозерова Елена</t>
  </si>
  <si>
    <t>Оригами</t>
  </si>
  <si>
    <t>Захарова Екатерина</t>
  </si>
  <si>
    <t>Сэнди</t>
  </si>
  <si>
    <t>Голден Хани</t>
  </si>
  <si>
    <t>Чудо Волк</t>
  </si>
  <si>
    <t>СПб-2</t>
  </si>
  <si>
    <t>Володина Надежда</t>
  </si>
  <si>
    <t>Беш Изольда</t>
  </si>
  <si>
    <t>Юлиана</t>
  </si>
  <si>
    <t>Тимина Любовь</t>
  </si>
  <si>
    <t>той-терьер</t>
  </si>
  <si>
    <t>Маруся</t>
  </si>
  <si>
    <t>СПб-3</t>
  </si>
  <si>
    <t>Харитонова Ольга</t>
  </si>
  <si>
    <t>Фабиола</t>
  </si>
  <si>
    <t>Рябинка</t>
  </si>
  <si>
    <t>Харламова Юлия</t>
  </si>
  <si>
    <t>Неймли</t>
  </si>
  <si>
    <t>Михайлова Татьяна</t>
  </si>
  <si>
    <t>Плакки Виннер</t>
  </si>
  <si>
    <t>Шепелева Ольга</t>
  </si>
  <si>
    <t>Ричард</t>
  </si>
  <si>
    <t>Иванова Дарья</t>
  </si>
  <si>
    <t>Джесси</t>
  </si>
  <si>
    <t>Смирнова Алина</t>
  </si>
  <si>
    <t>Баунти фо Ю</t>
  </si>
  <si>
    <t>Иванюк Антон</t>
  </si>
  <si>
    <t>Ринальдо</t>
  </si>
  <si>
    <t>Сачевко Наталья</t>
  </si>
  <si>
    <t>Чесс Дебют</t>
  </si>
  <si>
    <t>Фильчук Елена</t>
  </si>
  <si>
    <t>ир.терьер</t>
  </si>
  <si>
    <t>Ситка</t>
  </si>
  <si>
    <t>Изосимова Ольга</t>
  </si>
  <si>
    <t>Блэк</t>
  </si>
  <si>
    <t>Микса</t>
  </si>
  <si>
    <t>Федюнина Светлана</t>
  </si>
  <si>
    <t>боксер</t>
  </si>
  <si>
    <t>Инфанта</t>
  </si>
  <si>
    <t>Корякина Юлия</t>
  </si>
  <si>
    <t>Таволга Тея</t>
  </si>
  <si>
    <t>Пермь-макси-1</t>
  </si>
  <si>
    <t>Бондарева Анна</t>
  </si>
  <si>
    <t>Ассоль</t>
  </si>
  <si>
    <t>Штернберг Наталья</t>
  </si>
  <si>
    <t>Юбервелтиген</t>
  </si>
  <si>
    <t>Тебенькова Ольга</t>
  </si>
  <si>
    <t>Аруна</t>
  </si>
  <si>
    <t>Пономарева Дарья</t>
  </si>
  <si>
    <t>р/ш</t>
  </si>
  <si>
    <t>Унга</t>
  </si>
  <si>
    <t>Пермь-макси-2</t>
  </si>
  <si>
    <t>Митрошина Анна</t>
  </si>
  <si>
    <t>Брайтон</t>
  </si>
  <si>
    <t>Маленьких Юлия</t>
  </si>
  <si>
    <t>Пьеро</t>
  </si>
  <si>
    <t>келпи</t>
  </si>
  <si>
    <t>Лолита</t>
  </si>
  <si>
    <t>Селеткова Елена</t>
  </si>
  <si>
    <t>Динки</t>
  </si>
  <si>
    <t>Пермь-макси-3</t>
  </si>
  <si>
    <t>Гера</t>
  </si>
  <si>
    <t>Косякова Екатерина</t>
  </si>
  <si>
    <t>Ральф</t>
  </si>
  <si>
    <t>Вернисаж</t>
  </si>
  <si>
    <t>Пермь-макси-4</t>
  </si>
  <si>
    <t>Евдокимова Рада</t>
  </si>
  <si>
    <t>голден ретр.</t>
  </si>
  <si>
    <t>Виктория</t>
  </si>
  <si>
    <t>Худорожкова Елизавета</t>
  </si>
  <si>
    <t>Джина</t>
  </si>
  <si>
    <t>Катаева Варвара</t>
  </si>
  <si>
    <t>Шестакова Галина</t>
  </si>
  <si>
    <t>к-б-т</t>
  </si>
  <si>
    <t>Штеффи</t>
  </si>
  <si>
    <t>Пермь-медиум-1</t>
  </si>
  <si>
    <t>Лисенок</t>
  </si>
  <si>
    <t>Попова Дарья</t>
  </si>
  <si>
    <t>Вальтер</t>
  </si>
  <si>
    <t xml:space="preserve">Зворыгина Любовь </t>
  </si>
  <si>
    <t>Корн Колэд</t>
  </si>
  <si>
    <t>Юнити</t>
  </si>
  <si>
    <t>Пермь-медиум-2</t>
  </si>
  <si>
    <t>Макси</t>
  </si>
  <si>
    <t>Пшеничникова Мария</t>
  </si>
  <si>
    <t>Ася</t>
  </si>
  <si>
    <t>Черкашина Анна</t>
  </si>
  <si>
    <t>Цент</t>
  </si>
  <si>
    <t>Пермь-медиум-3</t>
  </si>
  <si>
    <t>Аделина</t>
  </si>
  <si>
    <t>Катутис Ангелина</t>
  </si>
  <si>
    <t>Джонсон</t>
  </si>
  <si>
    <t>Соловьева Полина</t>
  </si>
  <si>
    <t>д-ретривер</t>
  </si>
  <si>
    <t>Дина</t>
  </si>
  <si>
    <t>Пермь-медиум-4</t>
  </si>
  <si>
    <t>Гиви</t>
  </si>
  <si>
    <t>Брюс</t>
  </si>
  <si>
    <t>Пермь-мини-1</t>
  </si>
  <si>
    <t>Пайнери</t>
  </si>
  <si>
    <t>Бонапарт</t>
  </si>
  <si>
    <t>Виолетта</t>
  </si>
  <si>
    <t>Юстас</t>
  </si>
  <si>
    <t>Пермь-мини-2</t>
  </si>
  <si>
    <t>Девид</t>
  </si>
  <si>
    <t>Кудрина Анна</t>
  </si>
  <si>
    <t>Ноктюрн</t>
  </si>
  <si>
    <t>Иф Онли</t>
  </si>
  <si>
    <t>Пермь-мини-3</t>
  </si>
  <si>
    <t>Овченкова Юлия</t>
  </si>
  <si>
    <t>Банберри</t>
  </si>
  <si>
    <t>Джем-2</t>
  </si>
  <si>
    <t>Беладонна</t>
  </si>
  <si>
    <t>Пермь-мини-4</t>
  </si>
  <si>
    <t>Адреналина</t>
  </si>
  <si>
    <t>Кольцова Анна</t>
  </si>
  <si>
    <t>Золотой Лис</t>
  </si>
  <si>
    <t>Гиниатулина Яна</t>
  </si>
  <si>
    <t>Тайс</t>
  </si>
  <si>
    <t>Пермь-мини-5</t>
  </si>
  <si>
    <t>Кидбори</t>
  </si>
  <si>
    <t>Кирьянова Екатерина</t>
  </si>
  <si>
    <t>Ля Ля</t>
  </si>
  <si>
    <t>Аджилика</t>
  </si>
  <si>
    <t>Пермь-мини-6</t>
  </si>
  <si>
    <t>Рица</t>
  </si>
  <si>
    <t>Кей</t>
  </si>
  <si>
    <t>Унипес, г.Самара</t>
  </si>
  <si>
    <t>Булатова Екатерина</t>
  </si>
  <si>
    <t>Сьюзи</t>
  </si>
  <si>
    <t>Суслина Ксения</t>
  </si>
  <si>
    <t>Гришина Евгения</t>
  </si>
  <si>
    <t>Мэтью</t>
  </si>
  <si>
    <t>Сергиенкова Елена</t>
  </si>
  <si>
    <t>Лори</t>
  </si>
  <si>
    <t>Унипес-мини, г.Самара</t>
  </si>
  <si>
    <t>Кай</t>
  </si>
  <si>
    <t>Григорьева Инна</t>
  </si>
  <si>
    <t>Малыш</t>
  </si>
  <si>
    <t>Дроздова Евгения</t>
  </si>
  <si>
    <t>такса</t>
  </si>
  <si>
    <t>Брэнда</t>
  </si>
  <si>
    <t>Кристина</t>
  </si>
  <si>
    <t>Волкова Дарья (ПР)</t>
  </si>
  <si>
    <t>Альфа Ховрино, г.Москва</t>
  </si>
  <si>
    <t>Алтын Сокольники, г.Москва</t>
  </si>
  <si>
    <t>Бетта Ховрино, г.Москва</t>
  </si>
  <si>
    <t>Абзац, г.Москва</t>
  </si>
  <si>
    <t>Атас, г.Москва</t>
  </si>
  <si>
    <t>Аванс, г.Москва</t>
  </si>
  <si>
    <t>Аргон, г.Москва</t>
  </si>
  <si>
    <t>Гамма Ховрино, г.Москва</t>
  </si>
  <si>
    <t>Авось Сокольники, г.Москва</t>
  </si>
  <si>
    <t>Дельта Ховрино, г.Москва</t>
  </si>
  <si>
    <t>Айрон, г.Москва</t>
  </si>
  <si>
    <t>Астра, г.Москва</t>
  </si>
  <si>
    <t>Азарт Сокольники, г.Москва</t>
  </si>
  <si>
    <t>Ю</t>
  </si>
  <si>
    <t>анг.коккер</t>
  </si>
  <si>
    <t>англ.коккер</t>
  </si>
  <si>
    <t>Пашкова Наталья</t>
  </si>
  <si>
    <t>Жукова Александра</t>
  </si>
  <si>
    <t>Бриджита</t>
  </si>
  <si>
    <t>Елана</t>
  </si>
  <si>
    <t>Чураева Екатерина</t>
  </si>
  <si>
    <t>Рыбак Дмитрий</t>
  </si>
  <si>
    <t>Хайят</t>
  </si>
  <si>
    <t>Балашова Ольга</t>
  </si>
  <si>
    <t>Кэрри</t>
  </si>
  <si>
    <t>Стебунова Любовь</t>
  </si>
  <si>
    <t>Адонис</t>
  </si>
  <si>
    <t>Министр</t>
  </si>
  <si>
    <t>Санганаева Ирина</t>
  </si>
  <si>
    <t>Бекхэм</t>
  </si>
  <si>
    <t>Колобок  "PROFormance", г.Долгопрудный</t>
  </si>
  <si>
    <t>Фламинго  "PROFormance", г.Долгопрудный</t>
  </si>
  <si>
    <t>Иванова Анна</t>
  </si>
  <si>
    <t>Тэви</t>
  </si>
  <si>
    <t>ЛДПР-1, г.Москва</t>
  </si>
  <si>
    <t>Мустанг "PROFormance", г.Долгопрудный</t>
  </si>
  <si>
    <t>Аллигатор "PROFormance", г.Долгопрудный</t>
  </si>
  <si>
    <t>Гепард "PROFormance", г.Долгопрудный</t>
  </si>
  <si>
    <t>Колибри "PROFormance", г.Долгопрудный</t>
  </si>
  <si>
    <t>ЛДПР-2, г.Москва</t>
  </si>
  <si>
    <t>ЛДПР-3, г.Москва</t>
  </si>
  <si>
    <t>Всего команд</t>
  </si>
  <si>
    <t>ЛДПР-4, г.Москва</t>
  </si>
  <si>
    <t>Джермэн</t>
  </si>
  <si>
    <t>Большакова Варвара</t>
  </si>
  <si>
    <t>Гаврюша</t>
  </si>
  <si>
    <t>Суханкина Марина</t>
  </si>
  <si>
    <t>БаскерВиль</t>
  </si>
  <si>
    <t>Петрушина Любовь</t>
  </si>
  <si>
    <t>арг.дог</t>
  </si>
  <si>
    <t>Леля</t>
  </si>
  <si>
    <t>КЦ Ясеневый, г.Москва</t>
  </si>
  <si>
    <t>Сергиенкова Елена(ПР)</t>
  </si>
  <si>
    <t>Петерис Акимов</t>
  </si>
  <si>
    <t>Насыров Антон</t>
  </si>
  <si>
    <t>Кухулин</t>
  </si>
  <si>
    <t>б\к</t>
  </si>
  <si>
    <t>Альмера</t>
  </si>
  <si>
    <t>снят</t>
  </si>
  <si>
    <t>УралСиб</t>
  </si>
  <si>
    <t>Аэлита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</si>
</sst>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4"/>
      <name val="Arial Unicode MS"/>
      <family val="2"/>
    </font>
    <font>
      <sz val="10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sz val="8"/>
      <name val="Tahoma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center" shrinkToFi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vertical="center" textRotation="9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>
      <alignment horizontal="center"/>
    </xf>
    <xf numFmtId="49" fontId="0" fillId="2" borderId="1" xfId="0" applyNumberFormat="1" applyFill="1" applyBorder="1" applyAlignment="1" applyProtection="1">
      <alignment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vertical="center" textRotation="90"/>
    </xf>
    <xf numFmtId="0" fontId="0" fillId="3" borderId="11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2" fillId="0" borderId="12" xfId="0" applyFont="1" applyFill="1" applyBorder="1" applyAlignment="1" applyProtection="1">
      <alignment horizontal="center" shrinkToFi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Fill="1" applyBorder="1" applyAlignment="1" applyProtection="1">
      <alignment horizontal="center" shrinkToFit="1"/>
      <protection/>
    </xf>
    <xf numFmtId="0" fontId="0" fillId="0" borderId="15" xfId="0" applyBorder="1" applyAlignment="1">
      <alignment horizontal="center"/>
    </xf>
    <xf numFmtId="0" fontId="2" fillId="0" borderId="16" xfId="0" applyFont="1" applyFill="1" applyBorder="1" applyAlignment="1" applyProtection="1">
      <alignment horizontal="center" shrinkToFit="1"/>
      <protection/>
    </xf>
    <xf numFmtId="0" fontId="2" fillId="0" borderId="17" xfId="0" applyFont="1" applyFill="1" applyBorder="1" applyAlignment="1" applyProtection="1">
      <alignment horizontal="center" shrinkToFit="1"/>
      <protection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49" fontId="0" fillId="2" borderId="18" xfId="0" applyNumberFormat="1" applyFill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Fill="1" applyBorder="1" applyAlignment="1">
      <alignment horizontal="center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2" xfId="0" applyFont="1" applyFill="1" applyBorder="1" applyAlignment="1">
      <alignment horizontal="center" shrinkToFi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49" fontId="0" fillId="2" borderId="13" xfId="0" applyNumberForma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4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49" fontId="0" fillId="2" borderId="11" xfId="0" applyNumberFormat="1" applyFill="1" applyBorder="1" applyAlignment="1" applyProtection="1">
      <alignment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shrinkToFi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4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25" xfId="0" applyFill="1" applyBorder="1" applyAlignment="1">
      <alignment horizontal="center"/>
    </xf>
    <xf numFmtId="49" fontId="0" fillId="2" borderId="25" xfId="0" applyNumberForma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2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27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0" fillId="0" borderId="18" xfId="0" applyBorder="1" applyAlignment="1" applyProtection="1">
      <alignment horizontal="center"/>
      <protection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0" fontId="0" fillId="0" borderId="3" xfId="0" applyBorder="1" applyAlignment="1">
      <alignment/>
    </xf>
    <xf numFmtId="0" fontId="8" fillId="3" borderId="29" xfId="0" applyFont="1" applyFill="1" applyBorder="1" applyAlignment="1">
      <alignment/>
    </xf>
    <xf numFmtId="0" fontId="8" fillId="3" borderId="11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 shrinkToFit="1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/>
    </xf>
    <xf numFmtId="0" fontId="8" fillId="3" borderId="24" xfId="0" applyFont="1" applyFill="1" applyBorder="1" applyAlignment="1" applyProtection="1">
      <alignment horizontal="center"/>
      <protection locked="0"/>
    </xf>
    <xf numFmtId="0" fontId="8" fillId="3" borderId="23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3" borderId="16" xfId="0" applyFont="1" applyFill="1" applyBorder="1" applyAlignment="1">
      <alignment horizontal="center" shrinkToFit="1"/>
    </xf>
    <xf numFmtId="0" fontId="8" fillId="3" borderId="30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shrinkToFit="1"/>
    </xf>
    <xf numFmtId="0" fontId="8" fillId="3" borderId="32" xfId="0" applyFont="1" applyFill="1" applyBorder="1" applyAlignment="1">
      <alignment/>
    </xf>
    <xf numFmtId="0" fontId="8" fillId="3" borderId="33" xfId="0" applyFont="1" applyFill="1" applyBorder="1" applyAlignment="1">
      <alignment horizontal="center"/>
    </xf>
    <xf numFmtId="0" fontId="8" fillId="3" borderId="33" xfId="0" applyFont="1" applyFill="1" applyBorder="1" applyAlignment="1">
      <alignment/>
    </xf>
    <xf numFmtId="0" fontId="8" fillId="3" borderId="33" xfId="0" applyFont="1" applyFill="1" applyBorder="1" applyAlignment="1" applyProtection="1">
      <alignment horizontal="center"/>
      <protection locked="0"/>
    </xf>
    <xf numFmtId="0" fontId="8" fillId="3" borderId="27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18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8" fillId="0" borderId="35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16"/>
  <sheetViews>
    <sheetView tabSelected="1" zoomScale="85" zoomScaleNormal="85" workbookViewId="0" topLeftCell="A1">
      <pane xSplit="4" topLeftCell="I1" activePane="topRight" state="frozen"/>
      <selection pane="topLeft" activeCell="A3" sqref="A3"/>
      <selection pane="topRight" activeCell="B10" sqref="B10"/>
    </sheetView>
  </sheetViews>
  <sheetFormatPr defaultColWidth="9.00390625" defaultRowHeight="12.75" outlineLevelRow="1"/>
  <cols>
    <col min="1" max="1" width="5.375" style="0" customWidth="1"/>
    <col min="2" max="2" width="23.00390625" style="98" customWidth="1"/>
    <col min="3" max="3" width="11.75390625" style="0" customWidth="1"/>
    <col min="4" max="4" width="14.375" style="0" customWidth="1"/>
    <col min="5" max="5" width="0.875" style="0" customWidth="1"/>
    <col min="6" max="6" width="8.00390625" style="0" customWidth="1"/>
    <col min="7" max="7" width="7.25390625" style="0" customWidth="1"/>
    <col min="8" max="8" width="7.875" style="0" customWidth="1"/>
    <col min="9" max="9" width="10.125" style="0" customWidth="1"/>
    <col min="10" max="10" width="0.875" style="0" customWidth="1"/>
    <col min="11" max="11" width="7.625" style="0" customWidth="1"/>
    <col min="12" max="12" width="7.25390625" style="0" customWidth="1"/>
    <col min="13" max="13" width="8.125" style="0" customWidth="1"/>
    <col min="14" max="14" width="10.00390625" style="0" customWidth="1"/>
    <col min="15" max="15" width="1.00390625" style="0" customWidth="1"/>
    <col min="16" max="16" width="9.375" style="0" customWidth="1"/>
    <col min="18" max="18" width="4.375" style="0" customWidth="1"/>
    <col min="19" max="19" width="5.125" style="53" customWidth="1"/>
  </cols>
  <sheetData>
    <row r="1" spans="1:12" ht="18">
      <c r="A1" s="1" t="s">
        <v>0</v>
      </c>
      <c r="F1" s="24" t="s">
        <v>25</v>
      </c>
      <c r="G1" s="25"/>
      <c r="H1" s="26"/>
      <c r="I1" s="25"/>
      <c r="J1" s="25"/>
      <c r="K1" s="3"/>
      <c r="L1" s="3"/>
    </row>
    <row r="3" spans="2:16" ht="18">
      <c r="B3" s="12" t="s">
        <v>15</v>
      </c>
      <c r="C3" s="25" t="s">
        <v>457</v>
      </c>
      <c r="D3" s="25"/>
      <c r="E3" s="3"/>
      <c r="N3" t="s">
        <v>1</v>
      </c>
      <c r="P3" s="27" t="s">
        <v>26</v>
      </c>
    </row>
    <row r="4" ht="12.75">
      <c r="N4" s="3"/>
    </row>
    <row r="5" spans="6:14" ht="12.75">
      <c r="F5" s="23" t="s">
        <v>21</v>
      </c>
      <c r="I5" s="28">
        <v>165</v>
      </c>
      <c r="K5" s="23" t="s">
        <v>2</v>
      </c>
      <c r="N5" s="28">
        <v>150</v>
      </c>
    </row>
    <row r="6" spans="2:13" ht="12.75">
      <c r="B6" s="11" t="s">
        <v>445</v>
      </c>
      <c r="C6" s="28">
        <v>27</v>
      </c>
      <c r="F6" s="2" t="s">
        <v>20</v>
      </c>
      <c r="H6" s="29">
        <f>I5/F8</f>
        <v>3.5106382978723403</v>
      </c>
      <c r="K6" s="2" t="s">
        <v>20</v>
      </c>
      <c r="M6" s="29">
        <f>N5/K8</f>
        <v>4.054054054054054</v>
      </c>
    </row>
    <row r="7" spans="6:14" ht="13.5" thickBot="1">
      <c r="F7" t="s">
        <v>3</v>
      </c>
      <c r="G7" s="3"/>
      <c r="I7" t="s">
        <v>4</v>
      </c>
      <c r="K7" t="s">
        <v>3</v>
      </c>
      <c r="L7" s="3"/>
      <c r="N7" t="s">
        <v>4</v>
      </c>
    </row>
    <row r="8" spans="1:18" ht="18.75" thickBot="1">
      <c r="A8" s="30" t="s">
        <v>5</v>
      </c>
      <c r="B8" s="99"/>
      <c r="C8" s="3"/>
      <c r="D8" s="3"/>
      <c r="E8" s="3"/>
      <c r="F8" s="31">
        <v>47</v>
      </c>
      <c r="G8" s="3"/>
      <c r="H8" s="33"/>
      <c r="I8" s="31">
        <v>70</v>
      </c>
      <c r="J8" s="3"/>
      <c r="K8" s="31">
        <v>37</v>
      </c>
      <c r="L8" s="32"/>
      <c r="M8" s="33"/>
      <c r="N8" s="31">
        <v>55</v>
      </c>
      <c r="O8" s="32"/>
      <c r="P8" s="3"/>
      <c r="Q8" s="3"/>
      <c r="R8" s="3"/>
    </row>
    <row r="9" spans="1:20" s="14" customFormat="1" ht="39.75" customHeight="1" thickBot="1">
      <c r="A9" s="34" t="s">
        <v>6</v>
      </c>
      <c r="B9" s="100" t="s">
        <v>22</v>
      </c>
      <c r="C9" s="35" t="s">
        <v>7</v>
      </c>
      <c r="D9" s="35" t="s">
        <v>8</v>
      </c>
      <c r="E9" s="36"/>
      <c r="F9" s="35" t="s">
        <v>9</v>
      </c>
      <c r="G9" s="35" t="s">
        <v>10</v>
      </c>
      <c r="H9" s="35" t="s">
        <v>11</v>
      </c>
      <c r="I9" s="35" t="s">
        <v>12</v>
      </c>
      <c r="J9" s="36"/>
      <c r="K9" s="35" t="s">
        <v>9</v>
      </c>
      <c r="L9" s="35" t="s">
        <v>10</v>
      </c>
      <c r="M9" s="35" t="s">
        <v>11</v>
      </c>
      <c r="N9" s="35" t="s">
        <v>12</v>
      </c>
      <c r="O9" s="36"/>
      <c r="P9" s="35" t="s">
        <v>13</v>
      </c>
      <c r="Q9" s="35" t="s">
        <v>14</v>
      </c>
      <c r="R9" s="37" t="s">
        <v>17</v>
      </c>
      <c r="S9" s="54"/>
      <c r="T9" s="15"/>
    </row>
    <row r="10" spans="1:19" ht="12.75">
      <c r="A10" s="133">
        <v>5</v>
      </c>
      <c r="B10" s="130" t="s">
        <v>129</v>
      </c>
      <c r="C10" s="134"/>
      <c r="D10" s="134"/>
      <c r="E10" s="135"/>
      <c r="F10" s="136"/>
      <c r="G10" s="136"/>
      <c r="H10" s="134"/>
      <c r="I10" s="134"/>
      <c r="J10" s="134"/>
      <c r="K10" s="136"/>
      <c r="L10" s="136"/>
      <c r="M10" s="134"/>
      <c r="N10" s="137"/>
      <c r="O10" s="131"/>
      <c r="P10" s="131">
        <f>P11+P12+P13</f>
        <v>10</v>
      </c>
      <c r="Q10" s="131">
        <f>Q11+Q12+Q13</f>
        <v>223.70999999999998</v>
      </c>
      <c r="R10" s="132">
        <v>1</v>
      </c>
      <c r="S10" s="138"/>
    </row>
    <row r="11" spans="1:19" ht="12.75" outlineLevel="1">
      <c r="A11" s="89">
        <v>84</v>
      </c>
      <c r="B11" s="97" t="s">
        <v>130</v>
      </c>
      <c r="C11" s="6" t="s">
        <v>30</v>
      </c>
      <c r="D11" s="8" t="s">
        <v>131</v>
      </c>
      <c r="E11" s="21"/>
      <c r="F11" s="16">
        <v>5</v>
      </c>
      <c r="G11" s="16">
        <v>43.5</v>
      </c>
      <c r="H11" s="20">
        <f>IF((G11-$F$8)&lt;0,0,IF(G11&gt;$I$8,"снят",(G11-$F$8)))</f>
        <v>0</v>
      </c>
      <c r="I11" s="20">
        <f>IF(OR(F11="снят",H11="снят"),100,F11+H11)</f>
        <v>5</v>
      </c>
      <c r="J11" s="22"/>
      <c r="K11" s="16">
        <v>0</v>
      </c>
      <c r="L11" s="16">
        <v>34.47</v>
      </c>
      <c r="M11" s="20">
        <f>IF((L11-$K$8)&lt;0,0,IF(L11&gt;$N$8,"снят",(L11-$K$8)))</f>
        <v>0</v>
      </c>
      <c r="N11" s="20">
        <f>IF(OR(K11="снят",M11="снят"),100,K11+M11)</f>
        <v>0</v>
      </c>
      <c r="O11" s="7"/>
      <c r="P11" s="6">
        <f>I11+N11</f>
        <v>5</v>
      </c>
      <c r="Q11" s="6">
        <f>G11+L11</f>
        <v>77.97</v>
      </c>
      <c r="R11" s="60"/>
      <c r="S11" s="74"/>
    </row>
    <row r="12" spans="1:19" ht="12.75" outlineLevel="1">
      <c r="A12" s="89">
        <v>77</v>
      </c>
      <c r="B12" s="97" t="s">
        <v>132</v>
      </c>
      <c r="C12" s="6" t="s">
        <v>30</v>
      </c>
      <c r="D12" s="6" t="s">
        <v>133</v>
      </c>
      <c r="E12" s="21"/>
      <c r="F12" s="16">
        <v>0</v>
      </c>
      <c r="G12" s="16">
        <v>37.35</v>
      </c>
      <c r="H12" s="20">
        <f>IF((G12-$F$8)&lt;0,0,IF(G12&gt;$I$8,"снят",(G12-$F$8)))</f>
        <v>0</v>
      </c>
      <c r="I12" s="20">
        <f>IF(OR(F12="снят",H12="снят"),100,F12+H12)</f>
        <v>0</v>
      </c>
      <c r="J12" s="22"/>
      <c r="K12" s="16">
        <v>5</v>
      </c>
      <c r="L12" s="16">
        <v>35.38</v>
      </c>
      <c r="M12" s="20">
        <f>IF((L12-$K$8)&lt;0,0,IF(L12&gt;$N$8,"снят",(L12-$K$8)))</f>
        <v>0</v>
      </c>
      <c r="N12" s="20">
        <f>IF(OR(K12="снят",M12="снят"),100,K12+M12)</f>
        <v>5</v>
      </c>
      <c r="O12" s="7"/>
      <c r="P12" s="6">
        <f>I12+N12</f>
        <v>5</v>
      </c>
      <c r="Q12" s="6">
        <f>G12+L12</f>
        <v>72.73</v>
      </c>
      <c r="R12" s="60"/>
      <c r="S12" s="74"/>
    </row>
    <row r="13" spans="1:19" ht="12.75" outlineLevel="1">
      <c r="A13" s="89">
        <v>81</v>
      </c>
      <c r="B13" s="97" t="s">
        <v>134</v>
      </c>
      <c r="C13" s="6" t="s">
        <v>30</v>
      </c>
      <c r="D13" s="6" t="s">
        <v>135</v>
      </c>
      <c r="E13" s="21"/>
      <c r="F13" s="16">
        <v>0</v>
      </c>
      <c r="G13" s="16">
        <v>38.37</v>
      </c>
      <c r="H13" s="20">
        <f>IF((G13-$F$8)&lt;0,0,IF(G13&gt;$I$8,"снят",(G13-$F$8)))</f>
        <v>0</v>
      </c>
      <c r="I13" s="20">
        <f>IF(OR(F13="снят",H13="снят"),100,F13+H13)</f>
        <v>0</v>
      </c>
      <c r="J13" s="22"/>
      <c r="K13" s="16">
        <v>0</v>
      </c>
      <c r="L13" s="16">
        <v>34.64</v>
      </c>
      <c r="M13" s="20">
        <f>IF((L13-$K$8)&lt;0,0,IF(L13&gt;$N$8,"снят",(L13-$K$8)))</f>
        <v>0</v>
      </c>
      <c r="N13" s="20">
        <f>IF(OR(K13="снят",M13="снят"),100,K13+M13)</f>
        <v>0</v>
      </c>
      <c r="O13" s="7"/>
      <c r="P13" s="6">
        <f>I13+N13</f>
        <v>0</v>
      </c>
      <c r="Q13" s="6">
        <f>G13+L13</f>
        <v>73.00999999999999</v>
      </c>
      <c r="R13" s="60"/>
      <c r="S13" s="74"/>
    </row>
    <row r="14" spans="1:19" ht="12.75">
      <c r="A14" s="133">
        <v>25</v>
      </c>
      <c r="B14" s="130" t="s">
        <v>301</v>
      </c>
      <c r="C14" s="134"/>
      <c r="D14" s="134"/>
      <c r="E14" s="135"/>
      <c r="F14" s="136"/>
      <c r="G14" s="136"/>
      <c r="H14" s="134"/>
      <c r="I14" s="134"/>
      <c r="J14" s="134"/>
      <c r="K14" s="136"/>
      <c r="L14" s="136"/>
      <c r="M14" s="134"/>
      <c r="N14" s="137"/>
      <c r="O14" s="131"/>
      <c r="P14" s="131">
        <f>P15+P16+P17</f>
        <v>10.86</v>
      </c>
      <c r="Q14" s="131">
        <f>Q15+Q16+Q17</f>
        <v>232.34999999999997</v>
      </c>
      <c r="R14" s="132">
        <v>2</v>
      </c>
      <c r="S14" s="138"/>
    </row>
    <row r="15" spans="1:19" ht="12.75" outlineLevel="1">
      <c r="A15" s="89">
        <v>76</v>
      </c>
      <c r="B15" s="97" t="s">
        <v>302</v>
      </c>
      <c r="C15" s="6" t="s">
        <v>30</v>
      </c>
      <c r="D15" s="6" t="s">
        <v>303</v>
      </c>
      <c r="E15" s="21"/>
      <c r="F15" s="16">
        <v>0</v>
      </c>
      <c r="G15" s="16">
        <v>39.23</v>
      </c>
      <c r="H15" s="20">
        <f>IF((G15-$F$8)&lt;0,0,IF(G15&gt;$I$8,"снят",(G15-$F$8)))</f>
        <v>0</v>
      </c>
      <c r="I15" s="20">
        <f>IF(OR(F15="снят",H15="снят"),100,F15+H15)</f>
        <v>0</v>
      </c>
      <c r="J15" s="22"/>
      <c r="K15" s="16">
        <v>0</v>
      </c>
      <c r="L15" s="16">
        <v>34.38</v>
      </c>
      <c r="M15" s="20">
        <f>IF((L15-$K$8)&lt;0,0,IF(L15&gt;$N$8,"снят",(L15-$K$8)))</f>
        <v>0</v>
      </c>
      <c r="N15" s="20">
        <f>IF(OR(K15="снят",M15="снят"),100,K15+M15)</f>
        <v>0</v>
      </c>
      <c r="O15" s="7"/>
      <c r="P15" s="6">
        <f>I15+N15</f>
        <v>0</v>
      </c>
      <c r="Q15" s="6">
        <f>G15+L15</f>
        <v>73.61</v>
      </c>
      <c r="R15" s="60"/>
      <c r="S15" s="74"/>
    </row>
    <row r="16" spans="1:19" ht="12.75" outlineLevel="1">
      <c r="A16" s="89">
        <v>16</v>
      </c>
      <c r="B16" s="97" t="s">
        <v>304</v>
      </c>
      <c r="C16" s="6" t="s">
        <v>30</v>
      </c>
      <c r="D16" s="6" t="s">
        <v>305</v>
      </c>
      <c r="E16" s="21"/>
      <c r="F16" s="16">
        <v>10</v>
      </c>
      <c r="G16" s="16">
        <v>45.12</v>
      </c>
      <c r="H16" s="20">
        <f>IF((G16-$F$8)&lt;0,0,IF(G16&gt;$I$8,"снят",(G16-$F$8)))</f>
        <v>0</v>
      </c>
      <c r="I16" s="20">
        <f>IF(OR(F16="снят",H16="снят"),100,F16+H16)</f>
        <v>10</v>
      </c>
      <c r="J16" s="22"/>
      <c r="K16" s="16">
        <v>0</v>
      </c>
      <c r="L16" s="16">
        <v>37.86</v>
      </c>
      <c r="M16" s="20">
        <f>IF((L16-$K$8)&lt;0,0,IF(L16&gt;$N$8,"снят",(L16-$K$8)))</f>
        <v>0.8599999999999994</v>
      </c>
      <c r="N16" s="20">
        <f>IF(OR(K16="снят",M16="снят"),100,K16+M16)</f>
        <v>0.8599999999999994</v>
      </c>
      <c r="O16" s="7"/>
      <c r="P16" s="6">
        <f>I16+N16</f>
        <v>10.86</v>
      </c>
      <c r="Q16" s="6">
        <f>G16+L16</f>
        <v>82.97999999999999</v>
      </c>
      <c r="R16" s="60"/>
      <c r="S16" s="74"/>
    </row>
    <row r="17" spans="1:19" ht="12.75" outlineLevel="1">
      <c r="A17" s="89">
        <v>85</v>
      </c>
      <c r="B17" s="97" t="s">
        <v>306</v>
      </c>
      <c r="C17" s="6" t="s">
        <v>30</v>
      </c>
      <c r="D17" s="6" t="s">
        <v>307</v>
      </c>
      <c r="E17" s="21"/>
      <c r="F17" s="16">
        <v>0</v>
      </c>
      <c r="G17" s="16">
        <v>41.32</v>
      </c>
      <c r="H17" s="20">
        <f>IF((G17-$F$8)&lt;0,0,IF(G17&gt;$I$8,"снят",(G17-$F$8)))</f>
        <v>0</v>
      </c>
      <c r="I17" s="20">
        <f>IF(OR(F17="снят",H17="снят"),100,F17+H17)</f>
        <v>0</v>
      </c>
      <c r="J17" s="22"/>
      <c r="K17" s="16">
        <v>0</v>
      </c>
      <c r="L17" s="16">
        <v>34.44</v>
      </c>
      <c r="M17" s="20">
        <f>IF((L17-$K$8)&lt;0,0,IF(L17&gt;$N$8,"снят",(L17-$K$8)))</f>
        <v>0</v>
      </c>
      <c r="N17" s="20">
        <f>IF(OR(K17="снят",M17="снят"),100,K17+M17)</f>
        <v>0</v>
      </c>
      <c r="O17" s="7"/>
      <c r="P17" s="6">
        <f>I17+N17</f>
        <v>0</v>
      </c>
      <c r="Q17" s="6">
        <f>G17+L17</f>
        <v>75.75999999999999</v>
      </c>
      <c r="R17" s="60"/>
      <c r="S17" s="74"/>
    </row>
    <row r="18" spans="1:19" ht="12.75">
      <c r="A18" s="133">
        <v>6</v>
      </c>
      <c r="B18" s="130" t="s">
        <v>320</v>
      </c>
      <c r="C18" s="134"/>
      <c r="D18" s="134"/>
      <c r="E18" s="135"/>
      <c r="F18" s="136"/>
      <c r="G18" s="136"/>
      <c r="H18" s="134"/>
      <c r="I18" s="134"/>
      <c r="J18" s="134"/>
      <c r="K18" s="136"/>
      <c r="L18" s="136"/>
      <c r="M18" s="134"/>
      <c r="N18" s="137"/>
      <c r="O18" s="131"/>
      <c r="P18" s="131">
        <f>P19+P20+P21</f>
        <v>12.75</v>
      </c>
      <c r="Q18" s="131">
        <f>Q19+Q20+Q21</f>
        <v>238.06</v>
      </c>
      <c r="R18" s="132">
        <v>3</v>
      </c>
      <c r="S18" s="138"/>
    </row>
    <row r="19" spans="1:19" ht="12.75" outlineLevel="1">
      <c r="A19" s="89">
        <v>50</v>
      </c>
      <c r="B19" s="97" t="s">
        <v>350</v>
      </c>
      <c r="C19" s="6" t="s">
        <v>103</v>
      </c>
      <c r="D19" s="6" t="s">
        <v>321</v>
      </c>
      <c r="E19" s="21"/>
      <c r="F19" s="16">
        <v>0</v>
      </c>
      <c r="G19" s="16">
        <v>39.42</v>
      </c>
      <c r="H19" s="20">
        <f>IF((G19-$F$8)&lt;0,0,IF(G19&gt;$I$8,"снят",(G19-$F$8)))</f>
        <v>0</v>
      </c>
      <c r="I19" s="20">
        <f>IF(OR(F19="снят",H19="снят"),100,F19+H19)</f>
        <v>0</v>
      </c>
      <c r="J19" s="22"/>
      <c r="K19" s="16">
        <v>5</v>
      </c>
      <c r="L19" s="16">
        <v>34.48</v>
      </c>
      <c r="M19" s="20">
        <f>IF((L19-$K$8)&lt;0,0,IF(L19&gt;$N$8,"снят",(L19-$K$8)))</f>
        <v>0</v>
      </c>
      <c r="N19" s="20">
        <f>IF(OR(K19="снят",M19="снят"),100,K19+M19)</f>
        <v>5</v>
      </c>
      <c r="O19" s="7"/>
      <c r="P19" s="6">
        <f>I19+N19</f>
        <v>5</v>
      </c>
      <c r="Q19" s="6">
        <f>G19+L19</f>
        <v>73.9</v>
      </c>
      <c r="R19" s="60"/>
      <c r="S19" s="74"/>
    </row>
    <row r="20" spans="1:19" ht="12.75" outlineLevel="1">
      <c r="A20" s="89">
        <v>54</v>
      </c>
      <c r="B20" s="97" t="s">
        <v>318</v>
      </c>
      <c r="C20" s="6" t="s">
        <v>291</v>
      </c>
      <c r="D20" s="6" t="s">
        <v>319</v>
      </c>
      <c r="E20" s="21"/>
      <c r="F20" s="16">
        <v>0</v>
      </c>
      <c r="G20" s="16">
        <v>43.93</v>
      </c>
      <c r="H20" s="20">
        <f>IF((G20-$F$8)&lt;0,0,IF(G20&gt;$I$8,"снят",(G20-$F$8)))</f>
        <v>0</v>
      </c>
      <c r="I20" s="20">
        <f>IF(OR(F20="снят",H20="снят"),100,F20+H20)</f>
        <v>0</v>
      </c>
      <c r="J20" s="22"/>
      <c r="K20" s="16">
        <v>0</v>
      </c>
      <c r="L20" s="16">
        <v>38.94</v>
      </c>
      <c r="M20" s="20">
        <f>IF((L20-$K$8)&lt;0,0,IF(L20&gt;$N$8,"снят",(L20-$K$8)))</f>
        <v>1.9399999999999977</v>
      </c>
      <c r="N20" s="20">
        <f>IF(OR(K20="снят",M20="снят"),100,K20+M20)</f>
        <v>1.9399999999999977</v>
      </c>
      <c r="O20" s="7"/>
      <c r="P20" s="6">
        <f>I20+N20</f>
        <v>1.9399999999999977</v>
      </c>
      <c r="Q20" s="6">
        <f>G20+L20</f>
        <v>82.87</v>
      </c>
      <c r="R20" s="60"/>
      <c r="S20" s="74"/>
    </row>
    <row r="21" spans="1:19" ht="12.75" outlineLevel="1">
      <c r="A21" s="89">
        <v>55</v>
      </c>
      <c r="B21" s="97" t="s">
        <v>308</v>
      </c>
      <c r="C21" s="6" t="s">
        <v>309</v>
      </c>
      <c r="D21" s="6" t="s">
        <v>310</v>
      </c>
      <c r="E21" s="21"/>
      <c r="F21" s="16">
        <v>5</v>
      </c>
      <c r="G21" s="16">
        <v>43.48</v>
      </c>
      <c r="H21" s="20">
        <f>IF((G21-$F$8)&lt;0,0,IF(G21&gt;$I$8,"снят",(G21-$F$8)))</f>
        <v>0</v>
      </c>
      <c r="I21" s="20">
        <f>IF(OR(F21="снят",H21="снят"),100,F21+H21)</f>
        <v>5</v>
      </c>
      <c r="J21" s="22"/>
      <c r="K21" s="16">
        <v>0</v>
      </c>
      <c r="L21" s="16">
        <v>37.81</v>
      </c>
      <c r="M21" s="20">
        <f>IF((L21-$K$8)&lt;0,0,IF(L21&gt;$N$8,"снят",(L21-$K$8)))</f>
        <v>0.8100000000000023</v>
      </c>
      <c r="N21" s="20">
        <f>IF(OR(K21="снят",M21="снят"),100,K21+M21)</f>
        <v>0.8100000000000023</v>
      </c>
      <c r="O21" s="7"/>
      <c r="P21" s="6">
        <f>I21+N21</f>
        <v>5.810000000000002</v>
      </c>
      <c r="Q21" s="6">
        <f>G21+L21</f>
        <v>81.28999999999999</v>
      </c>
      <c r="R21" s="60"/>
      <c r="S21" s="74" t="s">
        <v>417</v>
      </c>
    </row>
    <row r="22" spans="1:19" ht="12.75">
      <c r="A22" s="133">
        <v>26</v>
      </c>
      <c r="B22" s="130" t="s">
        <v>435</v>
      </c>
      <c r="C22" s="134"/>
      <c r="D22" s="134"/>
      <c r="E22" s="135"/>
      <c r="F22" s="136"/>
      <c r="G22" s="136"/>
      <c r="H22" s="134"/>
      <c r="I22" s="134"/>
      <c r="J22" s="134"/>
      <c r="K22" s="136"/>
      <c r="L22" s="136"/>
      <c r="M22" s="134"/>
      <c r="N22" s="137"/>
      <c r="O22" s="131"/>
      <c r="P22" s="131">
        <f>P23+P24+P25</f>
        <v>15.369999999999997</v>
      </c>
      <c r="Q22" s="131">
        <f>Q23+Q24+Q25</f>
        <v>229.14999999999998</v>
      </c>
      <c r="R22" s="132">
        <v>4</v>
      </c>
      <c r="S22" s="138"/>
    </row>
    <row r="23" spans="1:19" ht="12.75" outlineLevel="1">
      <c r="A23" s="89">
        <v>6</v>
      </c>
      <c r="B23" s="97" t="s">
        <v>36</v>
      </c>
      <c r="C23" s="6" t="s">
        <v>30</v>
      </c>
      <c r="D23" s="8" t="s">
        <v>37</v>
      </c>
      <c r="E23" s="21"/>
      <c r="F23" s="16">
        <v>5</v>
      </c>
      <c r="G23" s="16">
        <v>41.53</v>
      </c>
      <c r="H23" s="20">
        <f>IF((G23-$F$8)&lt;0,0,IF(G23&gt;$I$8,"снят",(G23-$F$8)))</f>
        <v>0</v>
      </c>
      <c r="I23" s="20">
        <f>IF(OR(F23="снят",H23="снят"),100,F23+H23)</f>
        <v>5</v>
      </c>
      <c r="J23" s="22"/>
      <c r="K23" s="16">
        <v>0</v>
      </c>
      <c r="L23" s="16">
        <v>35.66</v>
      </c>
      <c r="M23" s="20">
        <f>IF((L23-$K$8)&lt;0,0,IF(L23&gt;$N$8,"снят",(L23-$K$8)))</f>
        <v>0</v>
      </c>
      <c r="N23" s="20">
        <f>IF(OR(K23="снят",M23="снят"),100,K23+M23)</f>
        <v>0</v>
      </c>
      <c r="O23" s="7"/>
      <c r="P23" s="6">
        <f>I23+N23</f>
        <v>5</v>
      </c>
      <c r="Q23" s="6">
        <f>G23+L23</f>
        <v>77.19</v>
      </c>
      <c r="R23" s="60"/>
      <c r="S23" s="74"/>
    </row>
    <row r="24" spans="1:19" ht="12.75" outlineLevel="1">
      <c r="A24" s="89">
        <v>34</v>
      </c>
      <c r="B24" s="97" t="s">
        <v>32</v>
      </c>
      <c r="C24" s="6" t="s">
        <v>38</v>
      </c>
      <c r="D24" s="6" t="s">
        <v>39</v>
      </c>
      <c r="E24" s="21"/>
      <c r="F24" s="16">
        <v>5</v>
      </c>
      <c r="G24" s="16">
        <v>45.14</v>
      </c>
      <c r="H24" s="20">
        <f>IF((G24-$F$8)&lt;0,0,IF(G24&gt;$I$8,"снят",(G24-$F$8)))</f>
        <v>0</v>
      </c>
      <c r="I24" s="20">
        <f>IF(OR(F24="снят",H24="снят"),100,F24+H24)</f>
        <v>5</v>
      </c>
      <c r="J24" s="22"/>
      <c r="K24" s="16">
        <v>0</v>
      </c>
      <c r="L24" s="16">
        <v>37.37</v>
      </c>
      <c r="M24" s="20">
        <f>IF((L24-$K$8)&lt;0,0,IF(L24&gt;$N$8,"снят",(L24-$K$8)))</f>
        <v>0.36999999999999744</v>
      </c>
      <c r="N24" s="20">
        <f>IF(OR(K24="снят",M24="снят"),100,K24+M24)</f>
        <v>0.36999999999999744</v>
      </c>
      <c r="O24" s="7"/>
      <c r="P24" s="6">
        <f>I24+N24</f>
        <v>5.369999999999997</v>
      </c>
      <c r="Q24" s="6">
        <f>G24+L24</f>
        <v>82.50999999999999</v>
      </c>
      <c r="R24" s="60"/>
      <c r="S24" s="74"/>
    </row>
    <row r="25" spans="1:19" ht="12.75" outlineLevel="1">
      <c r="A25" s="89">
        <v>22</v>
      </c>
      <c r="B25" s="97" t="s">
        <v>34</v>
      </c>
      <c r="C25" s="6" t="s">
        <v>30</v>
      </c>
      <c r="D25" s="6" t="s">
        <v>41</v>
      </c>
      <c r="E25" s="21"/>
      <c r="F25" s="16">
        <v>5</v>
      </c>
      <c r="G25" s="16">
        <v>37.73</v>
      </c>
      <c r="H25" s="20">
        <f>IF((G25-$F$8)&lt;0,0,IF(G25&gt;$I$8,"снят",(G25-$F$8)))</f>
        <v>0</v>
      </c>
      <c r="I25" s="20">
        <f>IF(OR(F25="снят",H25="снят"),100,F25+H25)</f>
        <v>5</v>
      </c>
      <c r="J25" s="22"/>
      <c r="K25" s="16">
        <v>0</v>
      </c>
      <c r="L25" s="16">
        <v>31.72</v>
      </c>
      <c r="M25" s="20">
        <f>IF((L25-$K$8)&lt;0,0,IF(L25&gt;$N$8,"снят",(L25-$K$8)))</f>
        <v>0</v>
      </c>
      <c r="N25" s="20">
        <f>IF(OR(K25="снят",M25="снят"),100,K25+M25)</f>
        <v>0</v>
      </c>
      <c r="O25" s="7"/>
      <c r="P25" s="6">
        <f>I25+N25</f>
        <v>5</v>
      </c>
      <c r="Q25" s="6">
        <f>G25+L25</f>
        <v>69.44999999999999</v>
      </c>
      <c r="R25" s="60"/>
      <c r="S25" s="74"/>
    </row>
    <row r="26" spans="1:19" s="139" customFormat="1" ht="12.75">
      <c r="A26" s="133">
        <v>24</v>
      </c>
      <c r="B26" s="130" t="s">
        <v>434</v>
      </c>
      <c r="C26" s="134"/>
      <c r="D26" s="134"/>
      <c r="E26" s="135"/>
      <c r="F26" s="136"/>
      <c r="G26" s="136"/>
      <c r="H26" s="134"/>
      <c r="I26" s="134"/>
      <c r="J26" s="134"/>
      <c r="K26" s="136"/>
      <c r="L26" s="136"/>
      <c r="M26" s="134"/>
      <c r="N26" s="137"/>
      <c r="O26" s="131"/>
      <c r="P26" s="131">
        <f>P27+P28+P29</f>
        <v>20</v>
      </c>
      <c r="Q26" s="131">
        <f>Q27+Q28+Q29</f>
        <v>224.82</v>
      </c>
      <c r="R26" s="132">
        <v>5</v>
      </c>
      <c r="S26" s="138"/>
    </row>
    <row r="27" spans="1:19" ht="12.75" outlineLevel="1">
      <c r="A27" s="89">
        <v>4</v>
      </c>
      <c r="B27" s="97" t="s">
        <v>29</v>
      </c>
      <c r="C27" s="6" t="s">
        <v>30</v>
      </c>
      <c r="D27" s="8" t="s">
        <v>31</v>
      </c>
      <c r="E27" s="21"/>
      <c r="F27" s="16">
        <v>0</v>
      </c>
      <c r="G27" s="16">
        <v>39.69</v>
      </c>
      <c r="H27" s="20">
        <f>IF((G27-$F$8)&lt;0,0,IF(G27&gt;$I$8,"снят",(G27-$F$8)))</f>
        <v>0</v>
      </c>
      <c r="I27" s="20">
        <f>IF(OR(F27="снят",H27="снят"),100,F27+H27)</f>
        <v>0</v>
      </c>
      <c r="J27" s="22"/>
      <c r="K27" s="16">
        <v>5</v>
      </c>
      <c r="L27" s="16">
        <v>32.13</v>
      </c>
      <c r="M27" s="20">
        <f>IF((L27-$K$8)&lt;0,0,IF(L27&gt;$N$8,"снят",(L27-$K$8)))</f>
        <v>0</v>
      </c>
      <c r="N27" s="20">
        <f>IF(OR(K27="снят",M27="снят"),100,K27+M27)</f>
        <v>5</v>
      </c>
      <c r="O27" s="7"/>
      <c r="P27" s="6">
        <f>I27+N27</f>
        <v>5</v>
      </c>
      <c r="Q27" s="6">
        <f>G27+L27</f>
        <v>71.82</v>
      </c>
      <c r="R27" s="60"/>
      <c r="S27" s="74"/>
    </row>
    <row r="28" spans="1:19" ht="12.75" outlineLevel="1">
      <c r="A28" s="89">
        <v>19</v>
      </c>
      <c r="B28" s="97" t="s">
        <v>32</v>
      </c>
      <c r="C28" s="6" t="s">
        <v>30</v>
      </c>
      <c r="D28" s="6" t="s">
        <v>33</v>
      </c>
      <c r="E28" s="21"/>
      <c r="F28" s="16">
        <v>5</v>
      </c>
      <c r="G28" s="16">
        <v>42.18</v>
      </c>
      <c r="H28" s="20">
        <f>IF((G28-$F$8)&lt;0,0,IF(G28&gt;$I$8,"снят",(G28-$F$8)))</f>
        <v>0</v>
      </c>
      <c r="I28" s="20">
        <f>IF(OR(F28="снят",H28="снят"),100,F28+H28)</f>
        <v>5</v>
      </c>
      <c r="J28" s="22"/>
      <c r="K28" s="16">
        <v>0</v>
      </c>
      <c r="L28" s="16">
        <v>34.35</v>
      </c>
      <c r="M28" s="20">
        <f>IF((L28-$K$8)&lt;0,0,IF(L28&gt;$N$8,"снят",(L28-$K$8)))</f>
        <v>0</v>
      </c>
      <c r="N28" s="20">
        <f>IF(OR(K28="снят",M28="снят"),100,K28+M28)</f>
        <v>0</v>
      </c>
      <c r="O28" s="7"/>
      <c r="P28" s="6">
        <f>I28+N28</f>
        <v>5</v>
      </c>
      <c r="Q28" s="6">
        <f>G28+L28</f>
        <v>76.53</v>
      </c>
      <c r="R28" s="60"/>
      <c r="S28" s="74"/>
    </row>
    <row r="29" spans="1:19" ht="12.75" outlineLevel="1">
      <c r="A29" s="89">
        <v>2</v>
      </c>
      <c r="B29" s="97" t="s">
        <v>34</v>
      </c>
      <c r="C29" s="6" t="s">
        <v>30</v>
      </c>
      <c r="D29" s="6" t="s">
        <v>35</v>
      </c>
      <c r="E29" s="21"/>
      <c r="F29" s="16">
        <v>10</v>
      </c>
      <c r="G29" s="16">
        <v>41.12</v>
      </c>
      <c r="H29" s="20">
        <f>IF((G29-$F$8)&lt;0,0,IF(G29&gt;$I$8,"снят",(G29-$F$8)))</f>
        <v>0</v>
      </c>
      <c r="I29" s="20">
        <f>IF(OR(F29="снят",H29="снят"),100,F29+H29)</f>
        <v>10</v>
      </c>
      <c r="J29" s="22"/>
      <c r="K29" s="16">
        <v>0</v>
      </c>
      <c r="L29" s="16">
        <v>35.35</v>
      </c>
      <c r="M29" s="20">
        <f>IF((L29-$K$8)&lt;0,0,IF(L29&gt;$N$8,"снят",(L29-$K$8)))</f>
        <v>0</v>
      </c>
      <c r="N29" s="20">
        <f>IF(OR(K29="снят",M29="снят"),100,K29+M29)</f>
        <v>0</v>
      </c>
      <c r="O29" s="7"/>
      <c r="P29" s="6">
        <f>I29+N29</f>
        <v>10</v>
      </c>
      <c r="Q29" s="6">
        <f>G29+L29</f>
        <v>76.47</v>
      </c>
      <c r="R29" s="60"/>
      <c r="S29" s="74"/>
    </row>
    <row r="30" spans="1:19" s="139" customFormat="1" ht="12.75">
      <c r="A30" s="133">
        <v>27</v>
      </c>
      <c r="B30" s="130" t="s">
        <v>455</v>
      </c>
      <c r="C30" s="134"/>
      <c r="D30" s="134"/>
      <c r="E30" s="135"/>
      <c r="F30" s="136"/>
      <c r="G30" s="136"/>
      <c r="H30" s="134"/>
      <c r="I30" s="134"/>
      <c r="J30" s="134"/>
      <c r="K30" s="136"/>
      <c r="L30" s="136"/>
      <c r="M30" s="134"/>
      <c r="N30" s="137"/>
      <c r="O30" s="131"/>
      <c r="P30" s="131">
        <f>P31+P32+P33</f>
        <v>23.15</v>
      </c>
      <c r="Q30" s="131">
        <f>Q31+Q32+Q33</f>
        <v>260.71</v>
      </c>
      <c r="R30" s="132">
        <v>6</v>
      </c>
      <c r="S30" s="138"/>
    </row>
    <row r="31" spans="1:19" ht="12.75" outlineLevel="1">
      <c r="A31" s="89">
        <v>89</v>
      </c>
      <c r="B31" s="42" t="s">
        <v>448</v>
      </c>
      <c r="C31" s="43" t="s">
        <v>70</v>
      </c>
      <c r="D31" s="44" t="s">
        <v>449</v>
      </c>
      <c r="E31" s="21"/>
      <c r="F31" s="16">
        <v>0</v>
      </c>
      <c r="G31" s="16">
        <v>44.24</v>
      </c>
      <c r="H31" s="20">
        <f>IF((G31-$F$8)&lt;0,0,IF(G31&gt;$I$8,"снят",(G31-$F$8)))</f>
        <v>0</v>
      </c>
      <c r="I31" s="20">
        <f>IF(OR(F31="снят",H31="снят"),100,F31+H31)</f>
        <v>0</v>
      </c>
      <c r="J31" s="22"/>
      <c r="K31" s="16">
        <v>0</v>
      </c>
      <c r="L31" s="16">
        <v>38.39</v>
      </c>
      <c r="M31" s="20">
        <f>IF((L31-$K$8)&lt;0,0,IF(L31&gt;$N$8,"снят",(L31-$K$8)))</f>
        <v>1.3900000000000006</v>
      </c>
      <c r="N31" s="20">
        <f>IF(OR(K31="снят",M31="снят"),100,K31+M31)</f>
        <v>1.3900000000000006</v>
      </c>
      <c r="O31" s="7"/>
      <c r="P31" s="6">
        <f>I31+N31</f>
        <v>1.3900000000000006</v>
      </c>
      <c r="Q31" s="6">
        <f>G31+L31</f>
        <v>82.63</v>
      </c>
      <c r="R31" s="60"/>
      <c r="S31" s="74"/>
    </row>
    <row r="32" spans="1:19" ht="12.75" outlineLevel="1">
      <c r="A32" s="89">
        <v>90</v>
      </c>
      <c r="B32" s="5" t="s">
        <v>450</v>
      </c>
      <c r="C32" s="10" t="s">
        <v>103</v>
      </c>
      <c r="D32" s="6" t="s">
        <v>451</v>
      </c>
      <c r="E32" s="21"/>
      <c r="F32" s="16">
        <v>0</v>
      </c>
      <c r="G32" s="16">
        <v>45.32</v>
      </c>
      <c r="H32" s="20">
        <f>IF((G32-$F$8)&lt;0,0,IF(G32&gt;$I$8,"снят",(G32-$F$8)))</f>
        <v>0</v>
      </c>
      <c r="I32" s="20">
        <f>IF(OR(F32="снят",H32="снят"),100,F32+H32)</f>
        <v>0</v>
      </c>
      <c r="J32" s="22"/>
      <c r="K32" s="16">
        <v>5</v>
      </c>
      <c r="L32" s="16">
        <v>41.03</v>
      </c>
      <c r="M32" s="20">
        <f>IF((L32-$K$8)&lt;0,0,IF(L32&gt;$N$8,"снят",(L32-$K$8)))</f>
        <v>4.030000000000001</v>
      </c>
      <c r="N32" s="20">
        <f>IF(OR(K32="снят",M32="снят"),100,K32+M32)</f>
        <v>9.030000000000001</v>
      </c>
      <c r="O32" s="7"/>
      <c r="P32" s="6">
        <f>I32+N32</f>
        <v>9.030000000000001</v>
      </c>
      <c r="Q32" s="6">
        <f>G32+L32</f>
        <v>86.35</v>
      </c>
      <c r="R32" s="60"/>
      <c r="S32" s="74"/>
    </row>
    <row r="33" spans="1:19" ht="12.75" outlineLevel="1">
      <c r="A33" s="89">
        <v>91</v>
      </c>
      <c r="B33" s="5" t="s">
        <v>452</v>
      </c>
      <c r="C33" s="10" t="s">
        <v>453</v>
      </c>
      <c r="D33" s="6" t="s">
        <v>454</v>
      </c>
      <c r="E33" s="21"/>
      <c r="F33" s="16">
        <v>5</v>
      </c>
      <c r="G33" s="16">
        <v>47.97</v>
      </c>
      <c r="H33" s="20">
        <f>IF((G33-$F$8)&lt;0,0,IF(G33&gt;$I$8,"снят",(G33-$F$8)))</f>
        <v>0.9699999999999989</v>
      </c>
      <c r="I33" s="20">
        <f>IF(OR(F33="снят",H33="снят"),100,F33+H33)</f>
        <v>5.969999999999999</v>
      </c>
      <c r="J33" s="22"/>
      <c r="K33" s="16">
        <v>0</v>
      </c>
      <c r="L33" s="16">
        <v>43.76</v>
      </c>
      <c r="M33" s="20">
        <f>IF((L33-$K$8)&lt;0,0,IF(L33&gt;$N$8,"снят",(L33-$K$8)))</f>
        <v>6.759999999999998</v>
      </c>
      <c r="N33" s="20">
        <f>IF(OR(K33="снят",M33="снят"),100,K33+M33)</f>
        <v>6.759999999999998</v>
      </c>
      <c r="O33" s="7"/>
      <c r="P33" s="6">
        <f>I33+N33</f>
        <v>12.729999999999997</v>
      </c>
      <c r="Q33" s="6">
        <f>G33+L33</f>
        <v>91.72999999999999</v>
      </c>
      <c r="R33" s="60"/>
      <c r="S33" s="74"/>
    </row>
    <row r="34" spans="1:19" s="139" customFormat="1" ht="12.75">
      <c r="A34" s="133">
        <v>11</v>
      </c>
      <c r="B34" s="130" t="s">
        <v>311</v>
      </c>
      <c r="C34" s="134"/>
      <c r="D34" s="134"/>
      <c r="E34" s="135"/>
      <c r="F34" s="136"/>
      <c r="G34" s="136"/>
      <c r="H34" s="134"/>
      <c r="I34" s="134"/>
      <c r="J34" s="134"/>
      <c r="K34" s="136"/>
      <c r="L34" s="136"/>
      <c r="M34" s="134"/>
      <c r="N34" s="137"/>
      <c r="O34" s="131"/>
      <c r="P34" s="131">
        <f>P35+P36+P37</f>
        <v>23.259999999999998</v>
      </c>
      <c r="Q34" s="131">
        <f>Q35+Q36+Q37</f>
        <v>260.49</v>
      </c>
      <c r="R34" s="132">
        <v>7</v>
      </c>
      <c r="S34" s="138"/>
    </row>
    <row r="35" spans="1:19" ht="12.75" outlineLevel="1">
      <c r="A35" s="89">
        <v>72</v>
      </c>
      <c r="B35" s="97" t="s">
        <v>312</v>
      </c>
      <c r="C35" s="6" t="s">
        <v>38</v>
      </c>
      <c r="D35" s="8" t="s">
        <v>313</v>
      </c>
      <c r="E35" s="21"/>
      <c r="F35" s="16">
        <v>10</v>
      </c>
      <c r="G35" s="16">
        <v>50.96</v>
      </c>
      <c r="H35" s="20">
        <f>IF((G35-$F$8)&lt;0,0,IF(G35&gt;$I$8,"снят",(G35-$F$8)))</f>
        <v>3.960000000000001</v>
      </c>
      <c r="I35" s="20">
        <f>IF(OR(F35="снят",H35="снят"),100,F35+H35)</f>
        <v>13.96</v>
      </c>
      <c r="J35" s="22"/>
      <c r="K35" s="16">
        <v>0</v>
      </c>
      <c r="L35" s="16">
        <v>41.61</v>
      </c>
      <c r="M35" s="20">
        <f>IF((L35-$K$8)&lt;0,0,IF(L35&gt;$N$8,"снят",(L35-$K$8)))</f>
        <v>4.609999999999999</v>
      </c>
      <c r="N35" s="20">
        <f>IF(OR(K35="снят",M35="снят"),100,K35+M35)</f>
        <v>4.609999999999999</v>
      </c>
      <c r="O35" s="7"/>
      <c r="P35" s="6">
        <f>I35+N35</f>
        <v>18.57</v>
      </c>
      <c r="Q35" s="6">
        <f>G35+L35</f>
        <v>92.57</v>
      </c>
      <c r="R35" s="60"/>
      <c r="S35" s="74" t="s">
        <v>417</v>
      </c>
    </row>
    <row r="36" spans="1:19" ht="12.75" outlineLevel="1">
      <c r="A36" s="89">
        <v>70</v>
      </c>
      <c r="B36" s="97" t="s">
        <v>314</v>
      </c>
      <c r="C36" s="6" t="s">
        <v>70</v>
      </c>
      <c r="D36" s="6" t="s">
        <v>315</v>
      </c>
      <c r="E36" s="21"/>
      <c r="F36" s="16">
        <v>0</v>
      </c>
      <c r="G36" s="16">
        <v>44.05</v>
      </c>
      <c r="H36" s="20">
        <f>IF((G36-$F$8)&lt;0,0,IF(G36&gt;$I$8,"снят",(G36-$F$8)))</f>
        <v>0</v>
      </c>
      <c r="I36" s="20">
        <f>IF(OR(F36="снят",H36="снят"),100,F36+H36)</f>
        <v>0</v>
      </c>
      <c r="J36" s="22"/>
      <c r="K36" s="16">
        <v>0</v>
      </c>
      <c r="L36" s="16">
        <v>38.65</v>
      </c>
      <c r="M36" s="20">
        <f>IF((L36-$K$8)&lt;0,0,IF(L36&gt;$N$8,"снят",(L36-$K$8)))</f>
        <v>1.6499999999999986</v>
      </c>
      <c r="N36" s="20">
        <f>IF(OR(K36="снят",M36="снят"),100,K36+M36)</f>
        <v>1.6499999999999986</v>
      </c>
      <c r="O36" s="7"/>
      <c r="P36" s="6">
        <f>I36+N36</f>
        <v>1.6499999999999986</v>
      </c>
      <c r="Q36" s="6">
        <f>G36+L36</f>
        <v>82.69999999999999</v>
      </c>
      <c r="R36" s="60"/>
      <c r="S36" s="74" t="s">
        <v>417</v>
      </c>
    </row>
    <row r="37" spans="1:19" ht="12.75" outlineLevel="1">
      <c r="A37" s="89">
        <v>52</v>
      </c>
      <c r="B37" s="97" t="s">
        <v>302</v>
      </c>
      <c r="C37" s="6" t="s">
        <v>316</v>
      </c>
      <c r="D37" s="6" t="s">
        <v>317</v>
      </c>
      <c r="E37" s="21"/>
      <c r="F37" s="16">
        <v>0</v>
      </c>
      <c r="G37" s="16">
        <v>45.18</v>
      </c>
      <c r="H37" s="20">
        <f>IF((G37-$F$8)&lt;0,0,IF(G37&gt;$I$8,"снят",(G37-$F$8)))</f>
        <v>0</v>
      </c>
      <c r="I37" s="20">
        <f>IF(OR(F37="снят",H37="снят"),100,F37+H37)</f>
        <v>0</v>
      </c>
      <c r="J37" s="22"/>
      <c r="K37" s="16">
        <v>0</v>
      </c>
      <c r="L37" s="16">
        <v>40.04</v>
      </c>
      <c r="M37" s="20">
        <f>IF((L37-$K$8)&lt;0,0,IF(L37&gt;$N$8,"снят",(L37-$K$8)))</f>
        <v>3.039999999999999</v>
      </c>
      <c r="N37" s="20">
        <f>IF(OR(K37="снят",M37="снят"),100,K37+M37)</f>
        <v>3.039999999999999</v>
      </c>
      <c r="O37" s="7"/>
      <c r="P37" s="6">
        <f>I37+N37</f>
        <v>3.039999999999999</v>
      </c>
      <c r="Q37" s="6">
        <f>G37+L37</f>
        <v>85.22</v>
      </c>
      <c r="R37" s="60"/>
      <c r="S37" s="74"/>
    </row>
    <row r="38" spans="1:19" s="139" customFormat="1" ht="12.75">
      <c r="A38" s="133">
        <v>18</v>
      </c>
      <c r="B38" s="130" t="s">
        <v>442</v>
      </c>
      <c r="C38" s="134"/>
      <c r="D38" s="134"/>
      <c r="E38" s="135"/>
      <c r="F38" s="136"/>
      <c r="G38" s="136"/>
      <c r="H38" s="134"/>
      <c r="I38" s="134"/>
      <c r="J38" s="134"/>
      <c r="K38" s="136"/>
      <c r="L38" s="136"/>
      <c r="M38" s="134"/>
      <c r="N38" s="137"/>
      <c r="O38" s="131"/>
      <c r="P38" s="131">
        <f>P39+P40+P41</f>
        <v>30.199999999999996</v>
      </c>
      <c r="Q38" s="131">
        <f>Q39+Q40+Q41</f>
        <v>262.09000000000003</v>
      </c>
      <c r="R38" s="132">
        <v>8</v>
      </c>
      <c r="S38" s="138"/>
    </row>
    <row r="39" spans="1:19" ht="12.75" outlineLevel="1">
      <c r="A39" s="89">
        <v>24</v>
      </c>
      <c r="B39" s="97" t="s">
        <v>36</v>
      </c>
      <c r="C39" s="6" t="s">
        <v>30</v>
      </c>
      <c r="D39" s="8" t="s">
        <v>40</v>
      </c>
      <c r="E39" s="21"/>
      <c r="F39" s="16">
        <v>0</v>
      </c>
      <c r="G39" s="16">
        <v>41.89</v>
      </c>
      <c r="H39" s="20">
        <f>IF((G39-$F$8)&lt;0,0,IF(G39&gt;$I$8,"снят",(G39-$F$8)))</f>
        <v>0</v>
      </c>
      <c r="I39" s="20">
        <f>IF(OR(F39="снят",H39="снят"),100,F39+H39)</f>
        <v>0</v>
      </c>
      <c r="J39" s="22"/>
      <c r="K39" s="16">
        <v>10</v>
      </c>
      <c r="L39" s="16">
        <v>38.72</v>
      </c>
      <c r="M39" s="20">
        <f>IF((L39-$K$8)&lt;0,0,IF(L39&gt;$N$8,"снят",(L39-$K$8)))</f>
        <v>1.7199999999999989</v>
      </c>
      <c r="N39" s="20">
        <f>IF(OR(K39="снят",M39="снят"),100,K39+M39)</f>
        <v>11.719999999999999</v>
      </c>
      <c r="O39" s="7"/>
      <c r="P39" s="6">
        <f>I39+N39</f>
        <v>11.719999999999999</v>
      </c>
      <c r="Q39" s="6">
        <f>G39+L39</f>
        <v>80.61</v>
      </c>
      <c r="R39" s="60"/>
      <c r="S39" s="74"/>
    </row>
    <row r="40" spans="1:19" ht="12.75" outlineLevel="1">
      <c r="A40" s="89">
        <v>33</v>
      </c>
      <c r="B40" s="106" t="s">
        <v>45</v>
      </c>
      <c r="C40" s="20" t="s">
        <v>46</v>
      </c>
      <c r="D40" s="20" t="s">
        <v>47</v>
      </c>
      <c r="E40" s="21"/>
      <c r="F40" s="16">
        <v>0</v>
      </c>
      <c r="G40" s="16">
        <v>47.26</v>
      </c>
      <c r="H40" s="20">
        <f>IF((G40-$F$8)&lt;0,0,IF(G40&gt;$I$8,"снят",(G40-$F$8)))</f>
        <v>0.259999999999998</v>
      </c>
      <c r="I40" s="20">
        <f>IF(OR(F40="снят",H40="снят"),100,F40+H40)</f>
        <v>0.259999999999998</v>
      </c>
      <c r="J40" s="22"/>
      <c r="K40" s="16">
        <v>0</v>
      </c>
      <c r="L40" s="16">
        <v>40.11</v>
      </c>
      <c r="M40" s="20">
        <f>IF((L40-$K$8)&lt;0,0,IF(L40&gt;$N$8,"снят",(L40-$K$8)))</f>
        <v>3.1099999999999994</v>
      </c>
      <c r="N40" s="20">
        <f>IF(OR(K40="снят",M40="снят"),100,K40+M40)</f>
        <v>3.1099999999999994</v>
      </c>
      <c r="O40" s="7"/>
      <c r="P40" s="6">
        <f>I40+N40</f>
        <v>3.3699999999999974</v>
      </c>
      <c r="Q40" s="6">
        <f>G40+L40</f>
        <v>87.37</v>
      </c>
      <c r="R40" s="60"/>
      <c r="S40" s="74"/>
    </row>
    <row r="41" spans="1:19" ht="12.75" outlineLevel="1">
      <c r="A41" s="89">
        <v>62</v>
      </c>
      <c r="B41" s="97" t="s">
        <v>53</v>
      </c>
      <c r="C41" s="6" t="s">
        <v>54</v>
      </c>
      <c r="D41" s="6" t="s">
        <v>55</v>
      </c>
      <c r="E41" s="21"/>
      <c r="F41" s="16">
        <v>5</v>
      </c>
      <c r="G41" s="16">
        <v>54.91</v>
      </c>
      <c r="H41" s="20">
        <f>IF((G41-$F$8)&lt;0,0,IF(G41&gt;$I$8,"снят",(G41-$F$8)))</f>
        <v>7.909999999999997</v>
      </c>
      <c r="I41" s="20">
        <f>IF(OR(F41="снят",H41="снят"),100,F41+H41)</f>
        <v>12.909999999999997</v>
      </c>
      <c r="J41" s="22"/>
      <c r="K41" s="16">
        <v>0</v>
      </c>
      <c r="L41" s="16">
        <v>39.2</v>
      </c>
      <c r="M41" s="20">
        <f>IF((L41-$K$8)&lt;0,0,IF(L41&gt;$N$8,"снят",(L41-$K$8)))</f>
        <v>2.200000000000003</v>
      </c>
      <c r="N41" s="20">
        <f>IF(OR(K41="снят",M41="снят"),100,K41+M41)</f>
        <v>2.200000000000003</v>
      </c>
      <c r="O41" s="7"/>
      <c r="P41" s="6">
        <f>I41+N41</f>
        <v>15.11</v>
      </c>
      <c r="Q41" s="6">
        <f>G41+L41</f>
        <v>94.11</v>
      </c>
      <c r="R41" s="60"/>
      <c r="S41" s="74" t="s">
        <v>417</v>
      </c>
    </row>
    <row r="42" spans="1:19" s="139" customFormat="1" ht="12.75">
      <c r="A42" s="133">
        <v>21</v>
      </c>
      <c r="B42" s="130" t="s">
        <v>225</v>
      </c>
      <c r="C42" s="134"/>
      <c r="D42" s="134"/>
      <c r="E42" s="135"/>
      <c r="F42" s="136"/>
      <c r="G42" s="136"/>
      <c r="H42" s="134"/>
      <c r="I42" s="134"/>
      <c r="J42" s="134"/>
      <c r="K42" s="136"/>
      <c r="L42" s="136"/>
      <c r="M42" s="134"/>
      <c r="N42" s="137"/>
      <c r="O42" s="131"/>
      <c r="P42" s="131">
        <f>P43+P44+P45</f>
        <v>33.67</v>
      </c>
      <c r="Q42" s="131">
        <f>Q43+Q44+Q45</f>
        <v>250.32000000000002</v>
      </c>
      <c r="R42" s="132">
        <v>9</v>
      </c>
      <c r="S42" s="138"/>
    </row>
    <row r="43" spans="1:19" ht="12.75" outlineLevel="1">
      <c r="A43" s="89">
        <v>56</v>
      </c>
      <c r="B43" s="97" t="s">
        <v>226</v>
      </c>
      <c r="C43" s="6" t="s">
        <v>227</v>
      </c>
      <c r="D43" s="8" t="s">
        <v>228</v>
      </c>
      <c r="E43" s="21"/>
      <c r="F43" s="16">
        <v>5</v>
      </c>
      <c r="G43" s="16">
        <v>44.35</v>
      </c>
      <c r="H43" s="20">
        <f>IF((G43-$F$8)&lt;0,0,IF(G43&gt;$I$8,"снят",(G43-$F$8)))</f>
        <v>0</v>
      </c>
      <c r="I43" s="20">
        <f>IF(OR(F43="снят",H43="снят"),100,F43+H43)</f>
        <v>5</v>
      </c>
      <c r="J43" s="22"/>
      <c r="K43" s="16">
        <v>5</v>
      </c>
      <c r="L43" s="16">
        <v>38.67</v>
      </c>
      <c r="M43" s="20">
        <f>IF((L43-$K$8)&lt;0,0,IF(L43&gt;$N$8,"снят",(L43-$K$8)))</f>
        <v>1.6700000000000017</v>
      </c>
      <c r="N43" s="20">
        <f>IF(OR(K43="снят",M43="снят"),100,K43+M43)</f>
        <v>6.670000000000002</v>
      </c>
      <c r="O43" s="7"/>
      <c r="P43" s="6">
        <f>I43+N43</f>
        <v>11.670000000000002</v>
      </c>
      <c r="Q43" s="6">
        <f>G43+L43</f>
        <v>83.02000000000001</v>
      </c>
      <c r="R43" s="60"/>
      <c r="S43" s="74" t="s">
        <v>417</v>
      </c>
    </row>
    <row r="44" spans="1:19" ht="12.75" outlineLevel="1">
      <c r="A44" s="89">
        <v>38</v>
      </c>
      <c r="B44" s="97" t="s">
        <v>229</v>
      </c>
      <c r="C44" s="6" t="s">
        <v>30</v>
      </c>
      <c r="D44" s="6" t="s">
        <v>230</v>
      </c>
      <c r="E44" s="21"/>
      <c r="F44" s="16">
        <v>0</v>
      </c>
      <c r="G44" s="16">
        <v>39.99</v>
      </c>
      <c r="H44" s="20">
        <f>IF((G44-$F$8)&lt;0,0,IF(G44&gt;$I$8,"снят",(G44-$F$8)))</f>
        <v>0</v>
      </c>
      <c r="I44" s="20">
        <f>IF(OR(F44="снят",H44="снят"),100,F44+H44)</f>
        <v>0</v>
      </c>
      <c r="J44" s="22"/>
      <c r="K44" s="16">
        <v>5</v>
      </c>
      <c r="L44" s="16">
        <v>36.31</v>
      </c>
      <c r="M44" s="20">
        <f>IF((L44-$K$8)&lt;0,0,IF(L44&gt;$N$8,"снят",(L44-$K$8)))</f>
        <v>0</v>
      </c>
      <c r="N44" s="20">
        <f>IF(OR(K44="снят",M44="снят"),100,K44+M44)</f>
        <v>5</v>
      </c>
      <c r="O44" s="7"/>
      <c r="P44" s="6">
        <f>I44+N44</f>
        <v>5</v>
      </c>
      <c r="Q44" s="6">
        <f>G44+L44</f>
        <v>76.30000000000001</v>
      </c>
      <c r="R44" s="60"/>
      <c r="S44" s="74"/>
    </row>
    <row r="45" spans="1:19" ht="12.75" outlineLevel="1">
      <c r="A45" s="89">
        <v>27</v>
      </c>
      <c r="B45" s="97" t="s">
        <v>226</v>
      </c>
      <c r="C45" s="6" t="s">
        <v>54</v>
      </c>
      <c r="D45" s="6" t="s">
        <v>231</v>
      </c>
      <c r="E45" s="21"/>
      <c r="F45" s="16">
        <v>5</v>
      </c>
      <c r="G45" s="16">
        <v>48.61</v>
      </c>
      <c r="H45" s="20">
        <f>IF((G45-$F$8)&lt;0,0,IF(G45&gt;$I$8,"снят",(G45-$F$8)))</f>
        <v>1.6099999999999994</v>
      </c>
      <c r="I45" s="20">
        <f>IF(OR(F45="снят",H45="снят"),100,F45+H45)</f>
        <v>6.609999999999999</v>
      </c>
      <c r="J45" s="22"/>
      <c r="K45" s="16">
        <v>5</v>
      </c>
      <c r="L45" s="16">
        <v>42.39</v>
      </c>
      <c r="M45" s="20">
        <f>IF((L45-$K$8)&lt;0,0,IF(L45&gt;$N$8,"снят",(L45-$K$8)))</f>
        <v>5.390000000000001</v>
      </c>
      <c r="N45" s="20">
        <f>IF(OR(K45="снят",M45="снят"),100,K45+M45)</f>
        <v>10.39</v>
      </c>
      <c r="O45" s="7"/>
      <c r="P45" s="6">
        <f>I45+N45</f>
        <v>17</v>
      </c>
      <c r="Q45" s="6">
        <f>G45+L45</f>
        <v>91</v>
      </c>
      <c r="R45" s="60"/>
      <c r="S45" s="74" t="s">
        <v>417</v>
      </c>
    </row>
    <row r="46" spans="1:19" s="139" customFormat="1" ht="12.75">
      <c r="A46" s="133">
        <v>22</v>
      </c>
      <c r="B46" s="130" t="s">
        <v>408</v>
      </c>
      <c r="C46" s="134"/>
      <c r="D46" s="134"/>
      <c r="E46" s="135"/>
      <c r="F46" s="136"/>
      <c r="G46" s="136"/>
      <c r="H46" s="134"/>
      <c r="I46" s="134"/>
      <c r="J46" s="134"/>
      <c r="K46" s="136"/>
      <c r="L46" s="136"/>
      <c r="M46" s="134"/>
      <c r="N46" s="137"/>
      <c r="O46" s="131"/>
      <c r="P46" s="131">
        <f>P47+P48+P49</f>
        <v>48.58</v>
      </c>
      <c r="Q46" s="131">
        <f>Q47+Q48+Q49</f>
        <v>237.01</v>
      </c>
      <c r="R46" s="132">
        <v>10</v>
      </c>
      <c r="S46" s="138"/>
    </row>
    <row r="47" spans="1:19" ht="12.75" outlineLevel="1">
      <c r="A47" s="89">
        <v>11</v>
      </c>
      <c r="B47" s="97" t="s">
        <v>144</v>
      </c>
      <c r="C47" s="6" t="s">
        <v>30</v>
      </c>
      <c r="D47" s="6" t="s">
        <v>145</v>
      </c>
      <c r="E47" s="21"/>
      <c r="F47" s="16">
        <v>5</v>
      </c>
      <c r="G47" s="16">
        <v>38.3</v>
      </c>
      <c r="H47" s="20">
        <f>IF((G47-$F$8)&lt;0,0,IF(G47&gt;$I$8,"снят",(G47-$F$8)))</f>
        <v>0</v>
      </c>
      <c r="I47" s="20">
        <f>IF(OR(F47="снят",H47="снят"),100,F47+H47)</f>
        <v>5</v>
      </c>
      <c r="J47" s="22"/>
      <c r="K47" s="16">
        <v>25</v>
      </c>
      <c r="L47" s="16">
        <v>45.16</v>
      </c>
      <c r="M47" s="20">
        <f>IF((L47-$K$8)&lt;0,0,IF(L47&gt;$N$8,"снят",(L47-$K$8)))</f>
        <v>8.159999999999997</v>
      </c>
      <c r="N47" s="20">
        <f>IF(OR(K47="снят",M47="снят"),100,K47+M47)</f>
        <v>33.16</v>
      </c>
      <c r="O47" s="7"/>
      <c r="P47" s="6">
        <f>I47+N47</f>
        <v>38.16</v>
      </c>
      <c r="Q47" s="6">
        <f>G47+L47</f>
        <v>83.46</v>
      </c>
      <c r="R47" s="60"/>
      <c r="S47" s="74"/>
    </row>
    <row r="48" spans="1:19" ht="12.75" outlineLevel="1">
      <c r="A48" s="89">
        <v>43</v>
      </c>
      <c r="B48" s="97" t="s">
        <v>134</v>
      </c>
      <c r="C48" s="6" t="s">
        <v>30</v>
      </c>
      <c r="D48" s="6" t="s">
        <v>143</v>
      </c>
      <c r="E48" s="21"/>
      <c r="F48" s="16">
        <v>0</v>
      </c>
      <c r="G48" s="16">
        <v>39.08</v>
      </c>
      <c r="H48" s="20">
        <f>IF((G48-$F$8)&lt;0,0,IF(G48&gt;$I$8,"снят",(G48-$F$8)))</f>
        <v>0</v>
      </c>
      <c r="I48" s="20">
        <f>IF(OR(F48="снят",H48="снят"),100,F48+H48)</f>
        <v>0</v>
      </c>
      <c r="J48" s="22"/>
      <c r="K48" s="16">
        <v>5</v>
      </c>
      <c r="L48" s="16">
        <v>35.91</v>
      </c>
      <c r="M48" s="20">
        <f>IF((L48-$K$8)&lt;0,0,IF(L48&gt;$N$8,"снят",(L48-$K$8)))</f>
        <v>0</v>
      </c>
      <c r="N48" s="20">
        <f>IF(OR(K48="снят",M48="снят"),100,K48+M48)</f>
        <v>5</v>
      </c>
      <c r="O48" s="7"/>
      <c r="P48" s="6">
        <f>I48+N48</f>
        <v>5</v>
      </c>
      <c r="Q48" s="6">
        <f>G48+L48</f>
        <v>74.99</v>
      </c>
      <c r="R48" s="60"/>
      <c r="S48" s="74"/>
    </row>
    <row r="49" spans="1:19" ht="12.75" outlineLevel="1">
      <c r="A49" s="89">
        <v>74</v>
      </c>
      <c r="B49" s="97" t="s">
        <v>138</v>
      </c>
      <c r="C49" s="6" t="s">
        <v>30</v>
      </c>
      <c r="D49" s="6" t="s">
        <v>146</v>
      </c>
      <c r="E49" s="21"/>
      <c r="F49" s="16">
        <v>0</v>
      </c>
      <c r="G49" s="16">
        <v>41.14</v>
      </c>
      <c r="H49" s="20">
        <f>IF((G49-$F$8)&lt;0,0,IF(G49&gt;$I$8,"снят",(G49-$F$8)))</f>
        <v>0</v>
      </c>
      <c r="I49" s="20">
        <f>IF(OR(F49="снят",H49="снят"),100,F49+H49)</f>
        <v>0</v>
      </c>
      <c r="J49" s="22"/>
      <c r="K49" s="16">
        <v>5</v>
      </c>
      <c r="L49" s="16">
        <v>37.42</v>
      </c>
      <c r="M49" s="20">
        <f>IF((L49-$K$8)&lt;0,0,IF(L49&gt;$N$8,"снят",(L49-$K$8)))</f>
        <v>0.4200000000000017</v>
      </c>
      <c r="N49" s="20">
        <f>IF(OR(K49="снят",M49="снят"),100,K49+M49)</f>
        <v>5.420000000000002</v>
      </c>
      <c r="O49" s="7"/>
      <c r="P49" s="6">
        <f>I49+N49</f>
        <v>5.420000000000002</v>
      </c>
      <c r="Q49" s="6">
        <f>G49+L49</f>
        <v>78.56</v>
      </c>
      <c r="R49" s="60"/>
      <c r="S49" s="74"/>
    </row>
    <row r="50" spans="1:19" s="139" customFormat="1" ht="12.75">
      <c r="A50" s="133">
        <v>1</v>
      </c>
      <c r="B50" s="130" t="s">
        <v>232</v>
      </c>
      <c r="C50" s="134"/>
      <c r="D50" s="134"/>
      <c r="E50" s="135"/>
      <c r="F50" s="136"/>
      <c r="G50" s="136"/>
      <c r="H50" s="134"/>
      <c r="I50" s="134"/>
      <c r="J50" s="134"/>
      <c r="K50" s="136"/>
      <c r="L50" s="136"/>
      <c r="M50" s="134"/>
      <c r="N50" s="137"/>
      <c r="O50" s="131"/>
      <c r="P50" s="131">
        <f>P51+P52+P53</f>
        <v>110.37</v>
      </c>
      <c r="Q50" s="131">
        <f>Q51+Q52+Q53</f>
        <v>279.57</v>
      </c>
      <c r="R50" s="132">
        <v>11</v>
      </c>
      <c r="S50" s="138"/>
    </row>
    <row r="51" spans="1:19" ht="12.75" outlineLevel="1">
      <c r="A51" s="89">
        <v>28</v>
      </c>
      <c r="B51" s="97" t="s">
        <v>233</v>
      </c>
      <c r="C51" s="6" t="s">
        <v>49</v>
      </c>
      <c r="D51" s="8" t="s">
        <v>234</v>
      </c>
      <c r="E51" s="21"/>
      <c r="F51" s="16">
        <v>20</v>
      </c>
      <c r="G51" s="16">
        <v>50.92</v>
      </c>
      <c r="H51" s="20">
        <f>IF((G51-$F$8)&lt;0,0,IF(G51&gt;$I$8,"снят",(G51-$F$8)))</f>
        <v>3.9200000000000017</v>
      </c>
      <c r="I51" s="20">
        <f>IF(OR(F51="снят",H51="снят"),100,F51+H51)</f>
        <v>23.92</v>
      </c>
      <c r="J51" s="22"/>
      <c r="K51" s="16">
        <v>5</v>
      </c>
      <c r="L51" s="16">
        <v>40.13</v>
      </c>
      <c r="M51" s="20">
        <f>IF((L51-$K$8)&lt;0,0,IF(L51&gt;$N$8,"снят",(L51-$K$8)))</f>
        <v>3.1300000000000026</v>
      </c>
      <c r="N51" s="20">
        <f>IF(OR(K51="снят",M51="снят"),100,K51+M51)</f>
        <v>8.130000000000003</v>
      </c>
      <c r="O51" s="7"/>
      <c r="P51" s="6">
        <f>I51+N51</f>
        <v>32.050000000000004</v>
      </c>
      <c r="Q51" s="6">
        <f>G51+L51</f>
        <v>91.05000000000001</v>
      </c>
      <c r="R51" s="60"/>
      <c r="S51" s="74" t="s">
        <v>417</v>
      </c>
    </row>
    <row r="52" spans="1:19" ht="12.75" outlineLevel="1">
      <c r="A52" s="89">
        <v>47</v>
      </c>
      <c r="B52" s="97" t="s">
        <v>235</v>
      </c>
      <c r="C52" s="6" t="s">
        <v>30</v>
      </c>
      <c r="D52" s="6" t="s">
        <v>237</v>
      </c>
      <c r="E52" s="21"/>
      <c r="F52" s="16">
        <v>20</v>
      </c>
      <c r="G52" s="16">
        <v>44.2</v>
      </c>
      <c r="H52" s="20">
        <f>IF((G52-$F$8)&lt;0,0,IF(G52&gt;$I$8,"снят",(G52-$F$8)))</f>
        <v>0</v>
      </c>
      <c r="I52" s="20">
        <f>IF(OR(F52="снят",H52="снят"),100,F52+H52)</f>
        <v>20</v>
      </c>
      <c r="J52" s="22"/>
      <c r="K52" s="16">
        <v>10</v>
      </c>
      <c r="L52" s="16">
        <v>46.06</v>
      </c>
      <c r="M52" s="20">
        <f>IF((L52-$K$8)&lt;0,0,IF(L52&gt;$N$8,"снят",(L52-$K$8)))</f>
        <v>9.060000000000002</v>
      </c>
      <c r="N52" s="20">
        <f>IF(OR(K52="снят",M52="снят"),100,K52+M52)</f>
        <v>19.060000000000002</v>
      </c>
      <c r="O52" s="7"/>
      <c r="P52" s="6">
        <f>I52+N52</f>
        <v>39.06</v>
      </c>
      <c r="Q52" s="6">
        <f>G52+L52</f>
        <v>90.26</v>
      </c>
      <c r="R52" s="60"/>
      <c r="S52" s="74"/>
    </row>
    <row r="53" spans="1:19" ht="12.75" outlineLevel="1">
      <c r="A53" s="89">
        <v>59</v>
      </c>
      <c r="B53" s="97" t="s">
        <v>238</v>
      </c>
      <c r="C53" s="6" t="s">
        <v>60</v>
      </c>
      <c r="D53" s="6" t="s">
        <v>239</v>
      </c>
      <c r="E53" s="21"/>
      <c r="F53" s="16">
        <v>15</v>
      </c>
      <c r="G53" s="16">
        <v>53.36</v>
      </c>
      <c r="H53" s="20">
        <f>IF((G53-$F$8)&lt;0,0,IF(G53&gt;$I$8,"снят",(G53-$F$8)))</f>
        <v>6.359999999999999</v>
      </c>
      <c r="I53" s="20">
        <f>IF(OR(F53="снят",H53="снят"),100,F53+H53)</f>
        <v>21.36</v>
      </c>
      <c r="J53" s="22"/>
      <c r="K53" s="16">
        <v>10</v>
      </c>
      <c r="L53" s="16">
        <v>44.9</v>
      </c>
      <c r="M53" s="20">
        <f>IF((L53-$K$8)&lt;0,0,IF(L53&gt;$N$8,"снят",(L53-$K$8)))</f>
        <v>7.899999999999999</v>
      </c>
      <c r="N53" s="20">
        <f>IF(OR(K53="снят",M53="снят"),100,K53+M53)</f>
        <v>17.9</v>
      </c>
      <c r="O53" s="7"/>
      <c r="P53" s="6">
        <f>I53+N53</f>
        <v>39.26</v>
      </c>
      <c r="Q53" s="6">
        <f>G53+L53</f>
        <v>98.25999999999999</v>
      </c>
      <c r="R53" s="60"/>
      <c r="S53" s="74"/>
    </row>
    <row r="54" spans="1:19" s="139" customFormat="1" ht="12.75">
      <c r="A54" s="133">
        <v>10</v>
      </c>
      <c r="B54" s="130" t="s">
        <v>440</v>
      </c>
      <c r="C54" s="134"/>
      <c r="D54" s="134"/>
      <c r="E54" s="135"/>
      <c r="F54" s="136"/>
      <c r="G54" s="136"/>
      <c r="H54" s="134"/>
      <c r="I54" s="134"/>
      <c r="J54" s="134"/>
      <c r="K54" s="136"/>
      <c r="L54" s="136"/>
      <c r="M54" s="134"/>
      <c r="N54" s="137"/>
      <c r="O54" s="131"/>
      <c r="P54" s="131">
        <f>P55+P56+P57</f>
        <v>118.26999999999998</v>
      </c>
      <c r="Q54" s="131">
        <f>Q55+Q56+Q57</f>
        <v>201.46999999999997</v>
      </c>
      <c r="R54" s="132">
        <v>12</v>
      </c>
      <c r="S54" s="138"/>
    </row>
    <row r="55" spans="1:19" ht="12.75" outlineLevel="1">
      <c r="A55" s="89">
        <v>80</v>
      </c>
      <c r="B55" s="106" t="s">
        <v>29</v>
      </c>
      <c r="C55" s="20" t="s">
        <v>62</v>
      </c>
      <c r="D55" s="44" t="s">
        <v>63</v>
      </c>
      <c r="E55" s="21"/>
      <c r="F55" s="16">
        <v>5</v>
      </c>
      <c r="G55" s="16">
        <v>48.66</v>
      </c>
      <c r="H55" s="20">
        <f>IF((G55-$F$8)&lt;0,0,IF(G55&gt;$I$8,"снят",(G55-$F$8)))</f>
        <v>1.6599999999999966</v>
      </c>
      <c r="I55" s="20">
        <f>IF(OR(F55="снят",H55="снят"),100,F55+H55)</f>
        <v>6.659999999999997</v>
      </c>
      <c r="J55" s="22"/>
      <c r="K55" s="16">
        <v>5</v>
      </c>
      <c r="L55" s="16">
        <v>37.07</v>
      </c>
      <c r="M55" s="20">
        <f>IF((L55-$K$8)&lt;0,0,IF(L55&gt;$N$8,"снят",(L55-$K$8)))</f>
        <v>0.07000000000000028</v>
      </c>
      <c r="N55" s="20">
        <f>IF(OR(K55="снят",M55="снят"),100,K55+M55)</f>
        <v>5.07</v>
      </c>
      <c r="O55" s="7"/>
      <c r="P55" s="6">
        <f>I55+N55</f>
        <v>11.729999999999997</v>
      </c>
      <c r="Q55" s="6">
        <f>G55+L55</f>
        <v>85.72999999999999</v>
      </c>
      <c r="R55" s="60"/>
      <c r="S55" s="74"/>
    </row>
    <row r="56" spans="1:19" ht="12.75" outlineLevel="1">
      <c r="A56" s="89">
        <v>67</v>
      </c>
      <c r="B56" s="97" t="s">
        <v>48</v>
      </c>
      <c r="C56" s="6" t="s">
        <v>49</v>
      </c>
      <c r="D56" s="6" t="s">
        <v>50</v>
      </c>
      <c r="E56" s="21"/>
      <c r="F56" s="16" t="s">
        <v>462</v>
      </c>
      <c r="G56" s="16"/>
      <c r="H56" s="20">
        <f>IF((G56-$F$8)&lt;0,0,IF(G56&gt;$I$8,"снят",(G56-$F$8)))</f>
        <v>0</v>
      </c>
      <c r="I56" s="20">
        <f>IF(OR(F56="снят",H56="снят"),100,F56+H56)</f>
        <v>100</v>
      </c>
      <c r="J56" s="22"/>
      <c r="K56" s="16">
        <v>0</v>
      </c>
      <c r="L56" s="16">
        <v>38.54</v>
      </c>
      <c r="M56" s="20">
        <f>IF((L56-$K$8)&lt;0,0,IF(L56&gt;$N$8,"снят",(L56-$K$8)))</f>
        <v>1.5399999999999991</v>
      </c>
      <c r="N56" s="20">
        <f>IF(OR(K56="снят",M56="снят"),100,K56+M56)</f>
        <v>1.5399999999999991</v>
      </c>
      <c r="O56" s="7"/>
      <c r="P56" s="6">
        <f>I56+N56</f>
        <v>101.53999999999999</v>
      </c>
      <c r="Q56" s="6">
        <f>G56+L56</f>
        <v>38.54</v>
      </c>
      <c r="R56" s="60"/>
      <c r="S56" s="74"/>
    </row>
    <row r="57" spans="1:19" ht="12.75" outlineLevel="1">
      <c r="A57" s="89">
        <v>63</v>
      </c>
      <c r="B57" s="97" t="s">
        <v>51</v>
      </c>
      <c r="C57" s="6" t="s">
        <v>49</v>
      </c>
      <c r="D57" s="6" t="s">
        <v>52</v>
      </c>
      <c r="E57" s="21"/>
      <c r="F57" s="16">
        <v>0</v>
      </c>
      <c r="G57" s="16">
        <v>43.23</v>
      </c>
      <c r="H57" s="20">
        <f>IF((G57-$F$8)&lt;0,0,IF(G57&gt;$I$8,"снят",(G57-$F$8)))</f>
        <v>0</v>
      </c>
      <c r="I57" s="20">
        <f>IF(OR(F57="снят",H57="снят"),100,F57+H57)</f>
        <v>0</v>
      </c>
      <c r="J57" s="22"/>
      <c r="K57" s="16">
        <v>5</v>
      </c>
      <c r="L57" s="16">
        <v>33.97</v>
      </c>
      <c r="M57" s="20">
        <f>IF((L57-$K$8)&lt;0,0,IF(L57&gt;$N$8,"снят",(L57-$K$8)))</f>
        <v>0</v>
      </c>
      <c r="N57" s="20">
        <f>IF(OR(K57="снят",M57="снят"),100,K57+M57)</f>
        <v>5</v>
      </c>
      <c r="O57" s="7"/>
      <c r="P57" s="6">
        <f>I57+N57</f>
        <v>5</v>
      </c>
      <c r="Q57" s="6">
        <f>G57+L57</f>
        <v>77.19999999999999</v>
      </c>
      <c r="R57" s="60"/>
      <c r="S57" s="74" t="s">
        <v>417</v>
      </c>
    </row>
    <row r="58" spans="1:19" s="139" customFormat="1" ht="12.75">
      <c r="A58" s="133">
        <v>12</v>
      </c>
      <c r="B58" s="130" t="s">
        <v>405</v>
      </c>
      <c r="C58" s="134"/>
      <c r="D58" s="134"/>
      <c r="E58" s="135"/>
      <c r="F58" s="136"/>
      <c r="G58" s="136"/>
      <c r="H58" s="134"/>
      <c r="I58" s="134"/>
      <c r="J58" s="134"/>
      <c r="K58" s="136"/>
      <c r="L58" s="136"/>
      <c r="M58" s="134"/>
      <c r="N58" s="137"/>
      <c r="O58" s="131"/>
      <c r="P58" s="131">
        <f>P59+P60+P61</f>
        <v>125.94</v>
      </c>
      <c r="Q58" s="131">
        <f>Q59+Q60+Q61</f>
        <v>210.6</v>
      </c>
      <c r="R58" s="132">
        <v>13</v>
      </c>
      <c r="S58" s="138"/>
    </row>
    <row r="59" spans="1:19" ht="12.75" outlineLevel="1">
      <c r="A59" s="89">
        <v>79</v>
      </c>
      <c r="B59" s="97" t="s">
        <v>136</v>
      </c>
      <c r="C59" s="6" t="s">
        <v>30</v>
      </c>
      <c r="D59" s="6" t="s">
        <v>137</v>
      </c>
      <c r="E59" s="21"/>
      <c r="F59" s="16">
        <v>0</v>
      </c>
      <c r="G59" s="16">
        <v>41.47</v>
      </c>
      <c r="H59" s="20">
        <f>IF((G59-$F$8)&lt;0,0,IF(G59&gt;$I$8,"снят",(G59-$F$8)))</f>
        <v>0</v>
      </c>
      <c r="I59" s="20">
        <f>IF(OR(F59="снят",H59="снят"),100,F59+H59)</f>
        <v>0</v>
      </c>
      <c r="J59" s="22"/>
      <c r="K59" s="16">
        <v>5</v>
      </c>
      <c r="L59" s="16">
        <v>36.25</v>
      </c>
      <c r="M59" s="20">
        <f>IF((L59-$K$8)&lt;0,0,IF(L59&gt;$N$8,"снят",(L59-$K$8)))</f>
        <v>0</v>
      </c>
      <c r="N59" s="20">
        <f>IF(OR(K59="снят",M59="снят"),100,K59+M59)</f>
        <v>5</v>
      </c>
      <c r="O59" s="7"/>
      <c r="P59" s="6">
        <f>I59+N59</f>
        <v>5</v>
      </c>
      <c r="Q59" s="6">
        <f>G59+L59</f>
        <v>77.72</v>
      </c>
      <c r="R59" s="60"/>
      <c r="S59" s="74" t="s">
        <v>417</v>
      </c>
    </row>
    <row r="60" spans="1:19" ht="12.75" outlineLevel="1">
      <c r="A60" s="89">
        <v>10</v>
      </c>
      <c r="B60" s="97" t="s">
        <v>138</v>
      </c>
      <c r="C60" s="6" t="s">
        <v>103</v>
      </c>
      <c r="D60" s="6" t="s">
        <v>139</v>
      </c>
      <c r="E60" s="21"/>
      <c r="F60" s="16">
        <v>5</v>
      </c>
      <c r="G60" s="16">
        <v>47.18</v>
      </c>
      <c r="H60" s="20">
        <f>IF((G60-$F$8)&lt;0,0,IF(G60&gt;$I$8,"снят",(G60-$F$8)))</f>
        <v>0.17999999999999972</v>
      </c>
      <c r="I60" s="20">
        <f>IF(OR(F60="снят",H60="снят"),100,F60+H60)</f>
        <v>5.18</v>
      </c>
      <c r="J60" s="22"/>
      <c r="K60" s="16">
        <v>10</v>
      </c>
      <c r="L60" s="16">
        <v>42.76</v>
      </c>
      <c r="M60" s="20">
        <f>IF((L60-$K$8)&lt;0,0,IF(L60&gt;$N$8,"снят",(L60-$K$8)))</f>
        <v>5.759999999999998</v>
      </c>
      <c r="N60" s="20">
        <f>IF(OR(K60="снят",M60="снят"),100,K60+M60)</f>
        <v>15.759999999999998</v>
      </c>
      <c r="O60" s="7"/>
      <c r="P60" s="6">
        <f>I60+N60</f>
        <v>20.939999999999998</v>
      </c>
      <c r="Q60" s="6">
        <f>G60+L60</f>
        <v>89.94</v>
      </c>
      <c r="R60" s="60"/>
      <c r="S60" s="74"/>
    </row>
    <row r="61" spans="1:19" ht="12.75" outlineLevel="1">
      <c r="A61" s="89">
        <v>12</v>
      </c>
      <c r="B61" s="97" t="s">
        <v>140</v>
      </c>
      <c r="C61" s="6" t="s">
        <v>141</v>
      </c>
      <c r="D61" s="6" t="s">
        <v>142</v>
      </c>
      <c r="E61" s="21"/>
      <c r="F61" s="16">
        <v>0</v>
      </c>
      <c r="G61" s="16">
        <v>42.94</v>
      </c>
      <c r="H61" s="20">
        <f>IF((G61-$F$8)&lt;0,0,IF(G61&gt;$I$8,"снят",(G61-$F$8)))</f>
        <v>0</v>
      </c>
      <c r="I61" s="20">
        <f>IF(OR(F61="снят",H61="снят"),100,F61+H61)</f>
        <v>0</v>
      </c>
      <c r="J61" s="22"/>
      <c r="K61" s="16" t="s">
        <v>462</v>
      </c>
      <c r="L61" s="16"/>
      <c r="M61" s="20">
        <f>IF((L61-$K$8)&lt;0,0,IF(L61&gt;$N$8,"снят",(L61-$K$8)))</f>
        <v>0</v>
      </c>
      <c r="N61" s="20">
        <f>IF(OR(K61="снят",M61="снят"),100,K61+M61)</f>
        <v>100</v>
      </c>
      <c r="O61" s="7"/>
      <c r="P61" s="6">
        <f>I61+N61</f>
        <v>100</v>
      </c>
      <c r="Q61" s="6">
        <f>G61+L61</f>
        <v>42.94</v>
      </c>
      <c r="R61" s="60"/>
      <c r="S61" s="74"/>
    </row>
    <row r="62" spans="1:19" s="139" customFormat="1" ht="12.75">
      <c r="A62" s="133">
        <v>7</v>
      </c>
      <c r="B62" s="130" t="s">
        <v>216</v>
      </c>
      <c r="C62" s="134"/>
      <c r="D62" s="134"/>
      <c r="E62" s="135"/>
      <c r="F62" s="136"/>
      <c r="G62" s="136"/>
      <c r="H62" s="134"/>
      <c r="I62" s="134"/>
      <c r="J62" s="134"/>
      <c r="K62" s="136"/>
      <c r="L62" s="136"/>
      <c r="M62" s="134"/>
      <c r="N62" s="137"/>
      <c r="O62" s="131"/>
      <c r="P62" s="131">
        <f>P63+P64+P65</f>
        <v>134.94</v>
      </c>
      <c r="Q62" s="131">
        <f>Q63+Q64+Q65</f>
        <v>224.23000000000002</v>
      </c>
      <c r="R62" s="132">
        <v>14</v>
      </c>
      <c r="S62" s="138"/>
    </row>
    <row r="63" spans="1:19" ht="12.75" outlineLevel="1">
      <c r="A63" s="89">
        <v>25</v>
      </c>
      <c r="B63" s="97" t="s">
        <v>217</v>
      </c>
      <c r="C63" s="6" t="s">
        <v>30</v>
      </c>
      <c r="D63" s="8" t="s">
        <v>218</v>
      </c>
      <c r="E63" s="21"/>
      <c r="F63" s="16">
        <v>10</v>
      </c>
      <c r="G63" s="16">
        <v>53.47</v>
      </c>
      <c r="H63" s="20">
        <f>IF((G63-$F$8)&lt;0,0,IF(G63&gt;$I$8,"снят",(G63-$F$8)))</f>
        <v>6.469999999999999</v>
      </c>
      <c r="I63" s="20">
        <f>IF(OR(F63="снят",H63="снят"),100,F63+H63)</f>
        <v>16.47</v>
      </c>
      <c r="J63" s="22"/>
      <c r="K63" s="16">
        <v>5</v>
      </c>
      <c r="L63" s="16">
        <v>38.25</v>
      </c>
      <c r="M63" s="20">
        <f>IF((L63-$K$8)&lt;0,0,IF(L63&gt;$N$8,"снят",(L63-$K$8)))</f>
        <v>1.25</v>
      </c>
      <c r="N63" s="20">
        <f>IF(OR(K63="снят",M63="снят"),100,K63+M63)</f>
        <v>6.25</v>
      </c>
      <c r="O63" s="7"/>
      <c r="P63" s="6">
        <f>I63+N63</f>
        <v>22.72</v>
      </c>
      <c r="Q63" s="6">
        <f>G63+L63</f>
        <v>91.72</v>
      </c>
      <c r="R63" s="60"/>
      <c r="S63" s="74"/>
    </row>
    <row r="64" spans="1:19" ht="12.75" outlineLevel="1">
      <c r="A64" s="89">
        <v>46</v>
      </c>
      <c r="B64" s="97" t="s">
        <v>219</v>
      </c>
      <c r="C64" s="6" t="s">
        <v>49</v>
      </c>
      <c r="D64" s="6" t="s">
        <v>220</v>
      </c>
      <c r="E64" s="21"/>
      <c r="F64" s="16">
        <v>10</v>
      </c>
      <c r="G64" s="16">
        <v>46.29</v>
      </c>
      <c r="H64" s="20">
        <f>IF((G64-$F$8)&lt;0,0,IF(G64&gt;$I$8,"снят",(G64-$F$8)))</f>
        <v>0</v>
      </c>
      <c r="I64" s="20">
        <f>IF(OR(F64="снят",H64="снят"),100,F64+H64)</f>
        <v>10</v>
      </c>
      <c r="J64" s="22"/>
      <c r="K64" s="16">
        <v>0</v>
      </c>
      <c r="L64" s="16">
        <v>39.02</v>
      </c>
      <c r="M64" s="20">
        <f>IF((L64-$K$8)&lt;0,0,IF(L64&gt;$N$8,"снят",(L64-$K$8)))</f>
        <v>2.020000000000003</v>
      </c>
      <c r="N64" s="20">
        <f>IF(OR(K64="снят",M64="снят"),100,K64+M64)</f>
        <v>2.020000000000003</v>
      </c>
      <c r="O64" s="7"/>
      <c r="P64" s="6">
        <f>I64+N64</f>
        <v>12.020000000000003</v>
      </c>
      <c r="Q64" s="6">
        <f>G64+L64</f>
        <v>85.31</v>
      </c>
      <c r="R64" s="60"/>
      <c r="S64" s="74"/>
    </row>
    <row r="65" spans="1:19" ht="12.75" outlineLevel="1">
      <c r="A65" s="89">
        <v>32</v>
      </c>
      <c r="B65" s="106" t="s">
        <v>221</v>
      </c>
      <c r="C65" s="20" t="s">
        <v>103</v>
      </c>
      <c r="D65" s="20" t="s">
        <v>222</v>
      </c>
      <c r="E65" s="21"/>
      <c r="F65" s="16">
        <v>0</v>
      </c>
      <c r="G65" s="16">
        <v>47.2</v>
      </c>
      <c r="H65" s="20">
        <f>IF((G65-$F$8)&lt;0,0,IF(G65&gt;$I$8,"снят",(G65-$F$8)))</f>
        <v>0.20000000000000284</v>
      </c>
      <c r="I65" s="20">
        <f>IF(OR(F65="снят",H65="снят"),100,F65+H65)</f>
        <v>0.20000000000000284</v>
      </c>
      <c r="J65" s="22"/>
      <c r="K65" s="16" t="s">
        <v>462</v>
      </c>
      <c r="L65" s="16"/>
      <c r="M65" s="20">
        <f>IF((L65-$K$8)&lt;0,0,IF(L65&gt;$N$8,"снят",(L65-$K$8)))</f>
        <v>0</v>
      </c>
      <c r="N65" s="20">
        <f>IF(OR(K65="снят",M65="снят"),100,K65+M65)</f>
        <v>100</v>
      </c>
      <c r="O65" s="7"/>
      <c r="P65" s="6">
        <f>I65+N65</f>
        <v>100.2</v>
      </c>
      <c r="Q65" s="6">
        <f>G65+L65</f>
        <v>47.2</v>
      </c>
      <c r="R65" s="60"/>
      <c r="S65" s="74"/>
    </row>
    <row r="66" spans="1:19" s="139" customFormat="1" ht="12.75">
      <c r="A66" s="133">
        <v>20</v>
      </c>
      <c r="B66" s="130" t="s">
        <v>258</v>
      </c>
      <c r="C66" s="134"/>
      <c r="D66" s="134"/>
      <c r="E66" s="135"/>
      <c r="F66" s="136"/>
      <c r="G66" s="136"/>
      <c r="H66" s="134"/>
      <c r="I66" s="134"/>
      <c r="J66" s="134"/>
      <c r="K66" s="136"/>
      <c r="L66" s="136"/>
      <c r="M66" s="134"/>
      <c r="N66" s="137"/>
      <c r="O66" s="131"/>
      <c r="P66" s="131">
        <f>P67+P68+P69</f>
        <v>138.34</v>
      </c>
      <c r="Q66" s="131">
        <f>Q67+Q68+Q69</f>
        <v>228.34</v>
      </c>
      <c r="R66" s="132">
        <v>15</v>
      </c>
      <c r="S66" s="138"/>
    </row>
    <row r="67" spans="1:19" ht="12.75" outlineLevel="1">
      <c r="A67" s="89">
        <v>78</v>
      </c>
      <c r="B67" s="97" t="s">
        <v>290</v>
      </c>
      <c r="C67" s="6" t="s">
        <v>291</v>
      </c>
      <c r="D67" s="8" t="s">
        <v>292</v>
      </c>
      <c r="E67" s="21"/>
      <c r="F67" s="16" t="s">
        <v>462</v>
      </c>
      <c r="G67" s="16"/>
      <c r="H67" s="20">
        <f>IF((G67-$F$8)&lt;0,0,IF(G67&gt;$I$8,"снят",(G67-$F$8)))</f>
        <v>0</v>
      </c>
      <c r="I67" s="20">
        <f>IF(OR(F67="снят",H67="снят"),100,F67+H67)</f>
        <v>100</v>
      </c>
      <c r="J67" s="22"/>
      <c r="K67" s="16">
        <v>5</v>
      </c>
      <c r="L67" s="16">
        <v>40.3</v>
      </c>
      <c r="M67" s="20">
        <f>IF((L67-$K$8)&lt;0,0,IF(L67&gt;$N$8,"снят",(L67-$K$8)))</f>
        <v>3.299999999999997</v>
      </c>
      <c r="N67" s="20">
        <f>IF(OR(K67="снят",M67="снят"),100,K67+M67)</f>
        <v>8.299999999999997</v>
      </c>
      <c r="O67" s="7"/>
      <c r="P67" s="6">
        <f>I67+N67</f>
        <v>108.3</v>
      </c>
      <c r="Q67" s="6">
        <f>G67+L67</f>
        <v>40.3</v>
      </c>
      <c r="R67" s="60"/>
      <c r="S67" s="74"/>
    </row>
    <row r="68" spans="1:19" ht="12.75" outlineLevel="1">
      <c r="A68" s="89">
        <v>48</v>
      </c>
      <c r="B68" s="97" t="s">
        <v>293</v>
      </c>
      <c r="C68" s="6" t="s">
        <v>62</v>
      </c>
      <c r="D68" s="6" t="s">
        <v>294</v>
      </c>
      <c r="E68" s="21"/>
      <c r="F68" s="16">
        <v>10</v>
      </c>
      <c r="G68" s="16">
        <v>56.27</v>
      </c>
      <c r="H68" s="20">
        <f>IF((G68-$F$8)&lt;0,0,IF(G68&gt;$I$8,"снят",(G68-$F$8)))</f>
        <v>9.270000000000003</v>
      </c>
      <c r="I68" s="20">
        <f>IF(OR(F68="снят",H68="снят"),100,F68+H68)</f>
        <v>19.270000000000003</v>
      </c>
      <c r="J68" s="22"/>
      <c r="K68" s="16">
        <v>0</v>
      </c>
      <c r="L68" s="16">
        <v>42.94</v>
      </c>
      <c r="M68" s="20">
        <f>IF((L68-$K$8)&lt;0,0,IF(L68&gt;$N$8,"снят",(L68-$K$8)))</f>
        <v>5.939999999999998</v>
      </c>
      <c r="N68" s="20">
        <f>IF(OR(K68="снят",M68="снят"),100,K68+M68)</f>
        <v>5.939999999999998</v>
      </c>
      <c r="O68" s="7"/>
      <c r="P68" s="6">
        <f>I68+N68</f>
        <v>25.21</v>
      </c>
      <c r="Q68" s="6">
        <f>G68+L68</f>
        <v>99.21000000000001</v>
      </c>
      <c r="R68" s="60"/>
      <c r="S68" s="74"/>
    </row>
    <row r="69" spans="1:19" ht="12.75" outlineLevel="1">
      <c r="A69" s="89">
        <v>39</v>
      </c>
      <c r="B69" s="97" t="s">
        <v>269</v>
      </c>
      <c r="C69" s="6" t="s">
        <v>62</v>
      </c>
      <c r="D69" s="6" t="s">
        <v>295</v>
      </c>
      <c r="E69" s="21"/>
      <c r="F69" s="16">
        <v>0</v>
      </c>
      <c r="G69" s="16">
        <v>48.38</v>
      </c>
      <c r="H69" s="20">
        <f>IF((G69-$F$8)&lt;0,0,IF(G69&gt;$I$8,"снят",(G69-$F$8)))</f>
        <v>1.3800000000000026</v>
      </c>
      <c r="I69" s="20">
        <f>IF(OR(F69="снят",H69="снят"),100,F69+H69)</f>
        <v>1.3800000000000026</v>
      </c>
      <c r="J69" s="22"/>
      <c r="K69" s="16">
        <v>0</v>
      </c>
      <c r="L69" s="16">
        <v>40.45</v>
      </c>
      <c r="M69" s="20">
        <f>IF((L69-$K$8)&lt;0,0,IF(L69&gt;$N$8,"снят",(L69-$K$8)))</f>
        <v>3.450000000000003</v>
      </c>
      <c r="N69" s="20">
        <f>IF(OR(K69="снят",M69="снят"),100,K69+M69)</f>
        <v>3.450000000000003</v>
      </c>
      <c r="O69" s="7"/>
      <c r="P69" s="6">
        <f>I69+N69</f>
        <v>4.830000000000005</v>
      </c>
      <c r="Q69" s="6">
        <f>G69+L69</f>
        <v>88.83000000000001</v>
      </c>
      <c r="R69" s="60"/>
      <c r="S69" s="74"/>
    </row>
    <row r="70" spans="1:19" s="139" customFormat="1" ht="12.75">
      <c r="A70" s="133">
        <v>15</v>
      </c>
      <c r="B70" s="130" t="s">
        <v>325</v>
      </c>
      <c r="C70" s="134"/>
      <c r="D70" s="134"/>
      <c r="E70" s="135"/>
      <c r="F70" s="136"/>
      <c r="G70" s="136"/>
      <c r="H70" s="134"/>
      <c r="I70" s="134"/>
      <c r="J70" s="134"/>
      <c r="K70" s="136"/>
      <c r="L70" s="136"/>
      <c r="M70" s="134"/>
      <c r="N70" s="137"/>
      <c r="O70" s="131"/>
      <c r="P70" s="131">
        <f>P71+P72+P73</f>
        <v>140.26</v>
      </c>
      <c r="Q70" s="131">
        <f>Q71+Q72+Q73</f>
        <v>223.66</v>
      </c>
      <c r="R70" s="132">
        <v>16</v>
      </c>
      <c r="S70" s="138"/>
    </row>
    <row r="71" spans="1:19" ht="12.75" outlineLevel="1">
      <c r="A71" s="89">
        <v>58</v>
      </c>
      <c r="B71" s="97" t="s">
        <v>322</v>
      </c>
      <c r="C71" s="6" t="s">
        <v>227</v>
      </c>
      <c r="D71" s="8" t="s">
        <v>323</v>
      </c>
      <c r="E71" s="21"/>
      <c r="F71" s="16" t="s">
        <v>462</v>
      </c>
      <c r="G71" s="16"/>
      <c r="H71" s="20">
        <f>IF((G71-$F$8)&lt;0,0,IF(G71&gt;$I$8,"снят",(G71-$F$8)))</f>
        <v>0</v>
      </c>
      <c r="I71" s="20">
        <f>IF(OR(F71="снят",H71="снят"),100,F71+H71)</f>
        <v>100</v>
      </c>
      <c r="J71" s="22"/>
      <c r="K71" s="16">
        <v>0</v>
      </c>
      <c r="L71" s="16">
        <v>40.15</v>
      </c>
      <c r="M71" s="20">
        <f>IF((L71-$K$8)&lt;0,0,IF(L71&gt;$N$8,"снят",(L71-$K$8)))</f>
        <v>3.1499999999999986</v>
      </c>
      <c r="N71" s="20">
        <f>IF(OR(K71="снят",M71="снят"),100,K71+M71)</f>
        <v>3.1499999999999986</v>
      </c>
      <c r="O71" s="7"/>
      <c r="P71" s="6">
        <f>I71+N71</f>
        <v>103.15</v>
      </c>
      <c r="Q71" s="6">
        <f>G71+L71</f>
        <v>40.15</v>
      </c>
      <c r="R71" s="60"/>
      <c r="S71" s="74" t="s">
        <v>417</v>
      </c>
    </row>
    <row r="72" spans="1:19" ht="12.75" outlineLevel="1">
      <c r="A72" s="89">
        <v>17</v>
      </c>
      <c r="B72" s="97" t="s">
        <v>326</v>
      </c>
      <c r="C72" s="6" t="s">
        <v>327</v>
      </c>
      <c r="D72" s="6" t="s">
        <v>328</v>
      </c>
      <c r="E72" s="21"/>
      <c r="F72" s="16">
        <v>5</v>
      </c>
      <c r="G72" s="16">
        <v>45.4</v>
      </c>
      <c r="H72" s="20">
        <f>IF((G72-$F$8)&lt;0,0,IF(G72&gt;$I$8,"снят",(G72-$F$8)))</f>
        <v>0</v>
      </c>
      <c r="I72" s="20">
        <f>IF(OR(F72="снят",H72="снят"),100,F72+H72)</f>
        <v>5</v>
      </c>
      <c r="J72" s="22"/>
      <c r="K72" s="16">
        <v>5</v>
      </c>
      <c r="L72" s="16">
        <v>39.33</v>
      </c>
      <c r="M72" s="20">
        <f>IF((L72-$K$8)&lt;0,0,IF(L72&gt;$N$8,"снят",(L72-$K$8)))</f>
        <v>2.3299999999999983</v>
      </c>
      <c r="N72" s="20">
        <f>IF(OR(K72="снят",M72="снят"),100,K72+M72)</f>
        <v>7.329999999999998</v>
      </c>
      <c r="O72" s="7"/>
      <c r="P72" s="6">
        <f>I72+N72</f>
        <v>12.329999999999998</v>
      </c>
      <c r="Q72" s="6">
        <f>G72+L72</f>
        <v>84.72999999999999</v>
      </c>
      <c r="R72" s="60"/>
      <c r="S72" s="74" t="s">
        <v>417</v>
      </c>
    </row>
    <row r="73" spans="1:19" ht="12.75" outlineLevel="1">
      <c r="A73" s="89">
        <v>30</v>
      </c>
      <c r="B73" s="97" t="s">
        <v>318</v>
      </c>
      <c r="C73" s="6" t="s">
        <v>70</v>
      </c>
      <c r="D73" s="6" t="s">
        <v>324</v>
      </c>
      <c r="E73" s="21"/>
      <c r="F73" s="16">
        <v>0</v>
      </c>
      <c r="G73" s="16">
        <v>51.89</v>
      </c>
      <c r="H73" s="20">
        <f>IF((G73-$F$8)&lt;0,0,IF(G73&gt;$I$8,"снят",(G73-$F$8)))</f>
        <v>4.890000000000001</v>
      </c>
      <c r="I73" s="20">
        <f>IF(OR(F73="снят",H73="снят"),100,F73+H73)</f>
        <v>4.890000000000001</v>
      </c>
      <c r="J73" s="22"/>
      <c r="K73" s="16">
        <v>10</v>
      </c>
      <c r="L73" s="16">
        <v>46.89</v>
      </c>
      <c r="M73" s="20">
        <f>IF((L73-$K$8)&lt;0,0,IF(L73&gt;$N$8,"снят",(L73-$K$8)))</f>
        <v>9.89</v>
      </c>
      <c r="N73" s="20">
        <f>IF(OR(K73="снят",M73="снят"),100,K73+M73)</f>
        <v>19.89</v>
      </c>
      <c r="O73" s="7"/>
      <c r="P73" s="6">
        <f>I73+N73</f>
        <v>24.78</v>
      </c>
      <c r="Q73" s="6">
        <f>G73+L73</f>
        <v>98.78</v>
      </c>
      <c r="R73" s="60"/>
      <c r="S73" s="74"/>
    </row>
    <row r="74" spans="1:19" s="139" customFormat="1" ht="12.75">
      <c r="A74" s="133">
        <v>17</v>
      </c>
      <c r="B74" s="130" t="s">
        <v>107</v>
      </c>
      <c r="C74" s="134"/>
      <c r="D74" s="134"/>
      <c r="E74" s="135"/>
      <c r="F74" s="136"/>
      <c r="G74" s="136"/>
      <c r="H74" s="134"/>
      <c r="I74" s="134"/>
      <c r="J74" s="134"/>
      <c r="K74" s="136"/>
      <c r="L74" s="136"/>
      <c r="M74" s="134"/>
      <c r="N74" s="137"/>
      <c r="O74" s="131"/>
      <c r="P74" s="131">
        <f>P75+P76+P77</f>
        <v>147.39</v>
      </c>
      <c r="Q74" s="131">
        <f>Q75+Q76+Q77</f>
        <v>214.67000000000002</v>
      </c>
      <c r="R74" s="132">
        <v>17</v>
      </c>
      <c r="S74" s="138"/>
    </row>
    <row r="75" spans="1:19" ht="12.75" outlineLevel="1">
      <c r="A75" s="89">
        <v>9</v>
      </c>
      <c r="B75" s="97" t="s">
        <v>108</v>
      </c>
      <c r="C75" s="6" t="s">
        <v>62</v>
      </c>
      <c r="D75" s="8" t="s">
        <v>109</v>
      </c>
      <c r="E75" s="21"/>
      <c r="F75" s="16">
        <v>0</v>
      </c>
      <c r="G75" s="16">
        <v>40.59</v>
      </c>
      <c r="H75" s="20">
        <f>IF((G75-$F$8)&lt;0,0,IF(G75&gt;$I$8,"снят",(G75-$F$8)))</f>
        <v>0</v>
      </c>
      <c r="I75" s="20">
        <f>IF(OR(F75="снят",H75="снят"),100,F75+H75)</f>
        <v>0</v>
      </c>
      <c r="J75" s="22"/>
      <c r="K75" s="16">
        <v>5</v>
      </c>
      <c r="L75" s="16">
        <v>35.69</v>
      </c>
      <c r="M75" s="20">
        <f>IF((L75-$K$8)&lt;0,0,IF(L75&gt;$N$8,"снят",(L75-$K$8)))</f>
        <v>0</v>
      </c>
      <c r="N75" s="20">
        <f>IF(OR(K75="снят",M75="снят"),100,K75+M75)</f>
        <v>5</v>
      </c>
      <c r="O75" s="7"/>
      <c r="P75" s="6">
        <f>I75+N75</f>
        <v>5</v>
      </c>
      <c r="Q75" s="6">
        <f>G75+L75</f>
        <v>76.28</v>
      </c>
      <c r="R75" s="60"/>
      <c r="S75" s="74"/>
    </row>
    <row r="76" spans="1:19" ht="12.75" outlineLevel="1">
      <c r="A76" s="89">
        <v>8</v>
      </c>
      <c r="B76" s="97" t="s">
        <v>110</v>
      </c>
      <c r="C76" s="6" t="s">
        <v>111</v>
      </c>
      <c r="D76" s="6" t="s">
        <v>85</v>
      </c>
      <c r="E76" s="21"/>
      <c r="F76" s="16" t="s">
        <v>462</v>
      </c>
      <c r="G76" s="16"/>
      <c r="H76" s="20">
        <f>IF((G76-$F$8)&lt;0,0,IF(G76&gt;$I$8,"снят",(G76-$F$8)))</f>
        <v>0</v>
      </c>
      <c r="I76" s="20">
        <f>IF(OR(F76="снят",H76="снят"),100,F76+H76)</f>
        <v>100</v>
      </c>
      <c r="J76" s="22"/>
      <c r="K76" s="16">
        <v>10</v>
      </c>
      <c r="L76" s="16">
        <v>44.09</v>
      </c>
      <c r="M76" s="20">
        <f>IF((L76-$K$8)&lt;0,0,IF(L76&gt;$N$8,"снят",(L76-$K$8)))</f>
        <v>7.090000000000003</v>
      </c>
      <c r="N76" s="20">
        <f>IF(OR(K76="снят",M76="снят"),100,K76+M76)</f>
        <v>17.090000000000003</v>
      </c>
      <c r="O76" s="7"/>
      <c r="P76" s="6">
        <f>I76+N76</f>
        <v>117.09</v>
      </c>
      <c r="Q76" s="6">
        <f>G76+L76</f>
        <v>44.09</v>
      </c>
      <c r="R76" s="60"/>
      <c r="S76" s="74"/>
    </row>
    <row r="77" spans="1:19" ht="12.75" outlineLevel="1">
      <c r="A77" s="89">
        <v>42</v>
      </c>
      <c r="B77" s="97" t="s">
        <v>105</v>
      </c>
      <c r="C77" s="6" t="s">
        <v>60</v>
      </c>
      <c r="D77" s="8" t="s">
        <v>106</v>
      </c>
      <c r="E77" s="21"/>
      <c r="F77" s="16">
        <v>10</v>
      </c>
      <c r="G77" s="16">
        <v>49.51</v>
      </c>
      <c r="H77" s="20">
        <f>IF((G77-$F$8)&lt;0,0,IF(G77&gt;$I$8,"снят",(G77-$F$8)))</f>
        <v>2.509999999999998</v>
      </c>
      <c r="I77" s="20">
        <f>IF(OR(F77="снят",H77="снят"),100,F77+H77)</f>
        <v>12.509999999999998</v>
      </c>
      <c r="J77" s="22"/>
      <c r="K77" s="16">
        <v>5</v>
      </c>
      <c r="L77" s="16">
        <v>44.79</v>
      </c>
      <c r="M77" s="20">
        <f>IF((L77-$K$8)&lt;0,0,IF(L77&gt;$N$8,"снят",(L77-$K$8)))</f>
        <v>7.789999999999999</v>
      </c>
      <c r="N77" s="20">
        <f>IF(OR(K77="снят",M77="снят"),100,K77+M77)</f>
        <v>12.79</v>
      </c>
      <c r="O77" s="7"/>
      <c r="P77" s="6">
        <f>I77+N77</f>
        <v>25.299999999999997</v>
      </c>
      <c r="Q77" s="6">
        <f>G77+L77</f>
        <v>94.3</v>
      </c>
      <c r="R77" s="60"/>
      <c r="S77" s="74"/>
    </row>
    <row r="78" spans="1:19" s="139" customFormat="1" ht="12.75">
      <c r="A78" s="133">
        <v>2</v>
      </c>
      <c r="B78" s="130" t="s">
        <v>463</v>
      </c>
      <c r="C78" s="134"/>
      <c r="D78" s="134"/>
      <c r="E78" s="135"/>
      <c r="F78" s="136"/>
      <c r="G78" s="136"/>
      <c r="H78" s="134"/>
      <c r="I78" s="134"/>
      <c r="J78" s="134"/>
      <c r="K78" s="136"/>
      <c r="L78" s="136"/>
      <c r="M78" s="134"/>
      <c r="N78" s="137"/>
      <c r="O78" s="131"/>
      <c r="P78" s="131">
        <f>P79+P80+P81</f>
        <v>160.23999999999998</v>
      </c>
      <c r="Q78" s="131">
        <f>Q79+Q80+Q81</f>
        <v>240.23999999999998</v>
      </c>
      <c r="R78" s="132">
        <v>18</v>
      </c>
      <c r="S78" s="138"/>
    </row>
    <row r="79" spans="1:19" ht="12.75" outlineLevel="1">
      <c r="A79" s="89">
        <v>90</v>
      </c>
      <c r="B79" s="5" t="s">
        <v>213</v>
      </c>
      <c r="C79" s="10" t="s">
        <v>460</v>
      </c>
      <c r="D79" s="8" t="s">
        <v>461</v>
      </c>
      <c r="E79" s="21"/>
      <c r="F79" s="16">
        <v>10</v>
      </c>
      <c r="G79" s="16">
        <v>53.47</v>
      </c>
      <c r="H79" s="20">
        <f>IF((G79-$F$8)&lt;0,0,IF(G79&gt;$I$8,"снят",(G79-$F$8)))</f>
        <v>6.469999999999999</v>
      </c>
      <c r="I79" s="20">
        <f>IF(OR(F79="снят",H79="снят"),100,F79+H79)</f>
        <v>16.47</v>
      </c>
      <c r="J79" s="22"/>
      <c r="K79" s="16">
        <v>0</v>
      </c>
      <c r="L79" s="16">
        <v>42.72</v>
      </c>
      <c r="M79" s="20">
        <f>IF((L79-$K$8)&lt;0,0,IF(L79&gt;$N$8,"снят",(L79-$K$8)))</f>
        <v>5.719999999999999</v>
      </c>
      <c r="N79" s="20">
        <f>IF(OR(K79="снят",M79="снят"),100,K79+M79)</f>
        <v>5.719999999999999</v>
      </c>
      <c r="O79" s="7"/>
      <c r="P79" s="6">
        <f>I79+N79</f>
        <v>22.189999999999998</v>
      </c>
      <c r="Q79" s="6">
        <f>G79+L79</f>
        <v>96.19</v>
      </c>
      <c r="R79" s="60"/>
      <c r="S79" s="74"/>
    </row>
    <row r="80" spans="1:19" ht="12.75" outlineLevel="1">
      <c r="A80" s="89">
        <v>57</v>
      </c>
      <c r="B80" s="97" t="s">
        <v>332</v>
      </c>
      <c r="C80" s="6" t="s">
        <v>333</v>
      </c>
      <c r="D80" s="6" t="s">
        <v>334</v>
      </c>
      <c r="E80" s="21"/>
      <c r="F80" s="16">
        <v>15</v>
      </c>
      <c r="G80" s="16">
        <v>49.38</v>
      </c>
      <c r="H80" s="20">
        <f>IF((G80-$F$8)&lt;0,0,IF(G80&gt;$I$8,"снят",(G80-$F$8)))</f>
        <v>2.3800000000000026</v>
      </c>
      <c r="I80" s="20">
        <f>IF(OR(F80="снят",H80="снят"),100,F80+H80)</f>
        <v>17.380000000000003</v>
      </c>
      <c r="J80" s="22"/>
      <c r="K80" s="16">
        <v>10</v>
      </c>
      <c r="L80" s="16">
        <v>39.41</v>
      </c>
      <c r="M80" s="20">
        <f>IF((L80-$K$8)&lt;0,0,IF(L80&gt;$N$8,"снят",(L80-$K$8)))</f>
        <v>2.4099999999999966</v>
      </c>
      <c r="N80" s="20">
        <f>IF(OR(K80="снят",M80="снят"),100,K80+M80)</f>
        <v>12.409999999999997</v>
      </c>
      <c r="O80" s="7"/>
      <c r="P80" s="6">
        <f>I80+N80</f>
        <v>29.79</v>
      </c>
      <c r="Q80" s="6">
        <f>G80+L80</f>
        <v>88.78999999999999</v>
      </c>
      <c r="R80" s="60"/>
      <c r="S80" s="74"/>
    </row>
    <row r="81" spans="1:19" ht="12.75" outlineLevel="1">
      <c r="A81" s="89">
        <v>18</v>
      </c>
      <c r="B81" s="97" t="s">
        <v>329</v>
      </c>
      <c r="C81" s="6" t="s">
        <v>38</v>
      </c>
      <c r="D81" s="6" t="s">
        <v>330</v>
      </c>
      <c r="E81" s="21"/>
      <c r="F81" s="16">
        <v>0</v>
      </c>
      <c r="G81" s="16">
        <v>55.26</v>
      </c>
      <c r="H81" s="20">
        <f>IF((G81-$F$8)&lt;0,0,IF(G81&gt;$I$8,"снят",(G81-$F$8)))</f>
        <v>8.259999999999998</v>
      </c>
      <c r="I81" s="20">
        <f>IF(OR(F81="снят",H81="снят"),100,F81+H81)</f>
        <v>8.259999999999998</v>
      </c>
      <c r="J81" s="22"/>
      <c r="K81" s="16" t="s">
        <v>462</v>
      </c>
      <c r="L81" s="16"/>
      <c r="M81" s="20">
        <f>IF((L81-$K$8)&lt;0,0,IF(L81&gt;$N$8,"снят",(L81-$K$8)))</f>
        <v>0</v>
      </c>
      <c r="N81" s="20">
        <f>IF(OR(K81="снят",M81="снят"),100,K81+M81)</f>
        <v>100</v>
      </c>
      <c r="O81" s="7"/>
      <c r="P81" s="6">
        <f>I81+N81</f>
        <v>108.25999999999999</v>
      </c>
      <c r="Q81" s="6">
        <f>G81+L81</f>
        <v>55.26</v>
      </c>
      <c r="R81" s="60"/>
      <c r="S81" s="74" t="s">
        <v>417</v>
      </c>
    </row>
    <row r="82" spans="1:19" s="139" customFormat="1" ht="12.75">
      <c r="A82" s="133">
        <v>14</v>
      </c>
      <c r="B82" s="130" t="s">
        <v>441</v>
      </c>
      <c r="C82" s="134"/>
      <c r="D82" s="134"/>
      <c r="E82" s="135"/>
      <c r="F82" s="136"/>
      <c r="G82" s="136"/>
      <c r="H82" s="134"/>
      <c r="I82" s="134"/>
      <c r="J82" s="134"/>
      <c r="K82" s="136"/>
      <c r="L82" s="136"/>
      <c r="M82" s="134"/>
      <c r="N82" s="137"/>
      <c r="O82" s="131"/>
      <c r="P82" s="131">
        <f>P83+P84+P85</f>
        <v>192.86</v>
      </c>
      <c r="Q82" s="131">
        <f>Q83+Q84+Q85</f>
        <v>239.29</v>
      </c>
      <c r="R82" s="132">
        <v>19</v>
      </c>
      <c r="S82" s="138"/>
    </row>
    <row r="83" spans="1:19" ht="12.75" outlineLevel="1">
      <c r="A83" s="89">
        <v>40</v>
      </c>
      <c r="B83" s="106" t="s">
        <v>42</v>
      </c>
      <c r="C83" s="20" t="s">
        <v>43</v>
      </c>
      <c r="D83" s="44" t="s">
        <v>44</v>
      </c>
      <c r="E83" s="21"/>
      <c r="F83" s="16">
        <v>0</v>
      </c>
      <c r="G83" s="16">
        <v>43.43</v>
      </c>
      <c r="H83" s="20">
        <f>IF((G83-$F$8)&lt;0,0,IF(G83&gt;$I$8,"снят",(G83-$F$8)))</f>
        <v>0</v>
      </c>
      <c r="I83" s="20">
        <f>IF(OR(F83="снят",H83="снят"),100,F83+H83)</f>
        <v>0</v>
      </c>
      <c r="J83" s="22"/>
      <c r="K83" s="16">
        <v>5</v>
      </c>
      <c r="L83" s="16">
        <v>40.05</v>
      </c>
      <c r="M83" s="20">
        <f>IF((L83-$K$8)&lt;0,0,IF(L83&gt;$N$8,"снят",(L83-$K$8)))</f>
        <v>3.049999999999997</v>
      </c>
      <c r="N83" s="20">
        <f>IF(OR(K83="снят",M83="снят"),100,K83+M83)</f>
        <v>8.049999999999997</v>
      </c>
      <c r="O83" s="7"/>
      <c r="P83" s="6">
        <f>I83+N83</f>
        <v>8.049999999999997</v>
      </c>
      <c r="Q83" s="6">
        <f>G83+L83</f>
        <v>83.47999999999999</v>
      </c>
      <c r="R83" s="60"/>
      <c r="S83" s="74"/>
    </row>
    <row r="84" spans="1:19" ht="12.75" outlineLevel="1">
      <c r="A84" s="89">
        <v>69</v>
      </c>
      <c r="B84" s="97" t="s">
        <v>56</v>
      </c>
      <c r="C84" s="6" t="s">
        <v>57</v>
      </c>
      <c r="D84" s="6" t="s">
        <v>58</v>
      </c>
      <c r="E84" s="21"/>
      <c r="F84" s="16">
        <v>10</v>
      </c>
      <c r="G84" s="16">
        <v>54.9</v>
      </c>
      <c r="H84" s="20">
        <f>IF((G84-$F$8)&lt;0,0,IF(G84&gt;$I$8,"снят",(G84-$F$8)))</f>
        <v>7.899999999999999</v>
      </c>
      <c r="I84" s="20">
        <f>IF(OR(F84="снят",H84="снят"),100,F84+H84)</f>
        <v>17.9</v>
      </c>
      <c r="J84" s="22"/>
      <c r="K84" s="16" t="s">
        <v>462</v>
      </c>
      <c r="L84" s="16"/>
      <c r="M84" s="20">
        <f>IF((L84-$K$8)&lt;0,0,IF(L84&gt;$N$8,"снят",(L84-$K$8)))</f>
        <v>0</v>
      </c>
      <c r="N84" s="20">
        <f>IF(OR(K84="снят",M84="снят"),100,K84+M84)</f>
        <v>100</v>
      </c>
      <c r="O84" s="7"/>
      <c r="P84" s="6">
        <f>I84+N84</f>
        <v>117.9</v>
      </c>
      <c r="Q84" s="6">
        <f>G84+L84</f>
        <v>54.9</v>
      </c>
      <c r="R84" s="60"/>
      <c r="S84" s="74" t="s">
        <v>417</v>
      </c>
    </row>
    <row r="85" spans="1:19" ht="12.75" outlineLevel="1">
      <c r="A85" s="89">
        <v>7</v>
      </c>
      <c r="B85" s="97" t="s">
        <v>59</v>
      </c>
      <c r="C85" s="6" t="s">
        <v>60</v>
      </c>
      <c r="D85" s="6" t="s">
        <v>61</v>
      </c>
      <c r="E85" s="21"/>
      <c r="F85" s="16">
        <v>30</v>
      </c>
      <c r="G85" s="16">
        <v>53.47</v>
      </c>
      <c r="H85" s="20">
        <f>IF((G85-$F$8)&lt;0,0,IF(G85&gt;$I$8,"снят",(G85-$F$8)))</f>
        <v>6.469999999999999</v>
      </c>
      <c r="I85" s="20">
        <f>IF(OR(F85="снят",H85="снят"),100,F85+H85)</f>
        <v>36.47</v>
      </c>
      <c r="J85" s="22"/>
      <c r="K85" s="16">
        <v>20</v>
      </c>
      <c r="L85" s="16">
        <v>47.44</v>
      </c>
      <c r="M85" s="20">
        <f>IF((L85-$K$8)&lt;0,0,IF(L85&gt;$N$8,"снят",(L85-$K$8)))</f>
        <v>10.439999999999998</v>
      </c>
      <c r="N85" s="20">
        <f>IF(OR(K85="снят",M85="снят"),100,K85+M85)</f>
        <v>30.439999999999998</v>
      </c>
      <c r="O85" s="7"/>
      <c r="P85" s="6">
        <f>I85+N85</f>
        <v>66.91</v>
      </c>
      <c r="Q85" s="6">
        <f>G85+L85</f>
        <v>100.91</v>
      </c>
      <c r="R85" s="60"/>
      <c r="S85" s="74" t="s">
        <v>417</v>
      </c>
    </row>
    <row r="86" spans="1:19" s="139" customFormat="1" ht="12.75">
      <c r="A86" s="133">
        <v>19</v>
      </c>
      <c r="B86" s="130" t="s">
        <v>407</v>
      </c>
      <c r="C86" s="134"/>
      <c r="D86" s="134"/>
      <c r="E86" s="135"/>
      <c r="F86" s="136"/>
      <c r="G86" s="136"/>
      <c r="H86" s="134"/>
      <c r="I86" s="134"/>
      <c r="J86" s="134"/>
      <c r="K86" s="136"/>
      <c r="L86" s="136"/>
      <c r="M86" s="134"/>
      <c r="N86" s="137"/>
      <c r="O86" s="131"/>
      <c r="P86" s="131">
        <f>P87+P88+P89</f>
        <v>211.2</v>
      </c>
      <c r="Q86" s="131">
        <f>Q87+Q88+Q89</f>
        <v>182.7</v>
      </c>
      <c r="R86" s="132">
        <v>20</v>
      </c>
      <c r="S86" s="138"/>
    </row>
    <row r="87" spans="1:19" ht="12.75" outlineLevel="1">
      <c r="A87" s="89">
        <v>14</v>
      </c>
      <c r="B87" s="97" t="s">
        <v>150</v>
      </c>
      <c r="C87" s="6" t="s">
        <v>49</v>
      </c>
      <c r="D87" s="8" t="s">
        <v>151</v>
      </c>
      <c r="E87" s="21"/>
      <c r="F87" s="16">
        <v>0</v>
      </c>
      <c r="G87" s="16">
        <v>45.8</v>
      </c>
      <c r="H87" s="20">
        <f>IF((G87-$F$8)&lt;0,0,IF(G87&gt;$I$8,"снят",(G87-$F$8)))</f>
        <v>0</v>
      </c>
      <c r="I87" s="20">
        <f>IF(OR(F87="снят",H87="снят"),100,F87+H87)</f>
        <v>0</v>
      </c>
      <c r="J87" s="22"/>
      <c r="K87" s="16" t="s">
        <v>462</v>
      </c>
      <c r="L87" s="16"/>
      <c r="M87" s="20">
        <f>IF((L87-$K$8)&lt;0,0,IF(L87&gt;$N$8,"снят",(L87-$K$8)))</f>
        <v>0</v>
      </c>
      <c r="N87" s="20">
        <f>IF(OR(K87="снят",M87="снят"),100,K87+M87)</f>
        <v>100</v>
      </c>
      <c r="O87" s="7"/>
      <c r="P87" s="6">
        <f>I87+N87</f>
        <v>100</v>
      </c>
      <c r="Q87" s="6">
        <f>G87+L87</f>
        <v>45.8</v>
      </c>
      <c r="R87" s="60"/>
      <c r="S87" s="74"/>
    </row>
    <row r="88" spans="1:19" ht="12.75" outlineLevel="1">
      <c r="A88" s="89">
        <v>36</v>
      </c>
      <c r="B88" s="97" t="s">
        <v>152</v>
      </c>
      <c r="C88" s="6" t="s">
        <v>43</v>
      </c>
      <c r="D88" s="6" t="s">
        <v>153</v>
      </c>
      <c r="E88" s="21"/>
      <c r="F88" s="16">
        <v>0</v>
      </c>
      <c r="G88" s="16">
        <v>41.7</v>
      </c>
      <c r="H88" s="20">
        <f>IF((G88-$F$8)&lt;0,0,IF(G88&gt;$I$8,"снят",(G88-$F$8)))</f>
        <v>0</v>
      </c>
      <c r="I88" s="20">
        <f>IF(OR(F88="снят",H88="снят"),100,F88+H88)</f>
        <v>0</v>
      </c>
      <c r="J88" s="22"/>
      <c r="K88" s="16" t="s">
        <v>462</v>
      </c>
      <c r="L88" s="16"/>
      <c r="M88" s="20">
        <f>IF((L88-$K$8)&lt;0,0,IF(L88&gt;$N$8,"снят",(L88-$K$8)))</f>
        <v>0</v>
      </c>
      <c r="N88" s="20">
        <f>IF(OR(K88="снят",M88="снят"),100,K88+M88)</f>
        <v>100</v>
      </c>
      <c r="O88" s="7"/>
      <c r="P88" s="6">
        <f>I88+N88</f>
        <v>100</v>
      </c>
      <c r="Q88" s="6">
        <f>G88+L88</f>
        <v>41.7</v>
      </c>
      <c r="R88" s="60"/>
      <c r="S88" s="74"/>
    </row>
    <row r="89" spans="1:19" ht="12.75" outlineLevel="1">
      <c r="A89" s="89">
        <v>66</v>
      </c>
      <c r="B89" s="97" t="s">
        <v>154</v>
      </c>
      <c r="C89" s="6" t="s">
        <v>91</v>
      </c>
      <c r="D89" s="6" t="s">
        <v>155</v>
      </c>
      <c r="E89" s="21"/>
      <c r="F89" s="16">
        <v>0</v>
      </c>
      <c r="G89" s="16">
        <v>48.37</v>
      </c>
      <c r="H89" s="20">
        <f>IF((G89-$F$8)&lt;0,0,IF(G89&gt;$I$8,"снят",(G89-$F$8)))</f>
        <v>1.3699999999999974</v>
      </c>
      <c r="I89" s="20">
        <f>IF(OR(F89="снят",H89="снят"),100,F89+H89)</f>
        <v>1.3699999999999974</v>
      </c>
      <c r="J89" s="22"/>
      <c r="K89" s="16">
        <v>0</v>
      </c>
      <c r="L89" s="16">
        <v>46.83</v>
      </c>
      <c r="M89" s="20">
        <f>IF((L89-$K$8)&lt;0,0,IF(L89&gt;$N$8,"снят",(L89-$K$8)))</f>
        <v>9.829999999999998</v>
      </c>
      <c r="N89" s="20">
        <f>IF(OR(K89="снят",M89="снят"),100,K89+M89)</f>
        <v>9.829999999999998</v>
      </c>
      <c r="O89" s="7"/>
      <c r="P89" s="6">
        <f>I89+N89</f>
        <v>11.199999999999996</v>
      </c>
      <c r="Q89" s="6">
        <f>G89+L89</f>
        <v>95.19999999999999</v>
      </c>
      <c r="R89" s="60"/>
      <c r="S89" s="74"/>
    </row>
    <row r="90" spans="1:19" s="139" customFormat="1" ht="12.75">
      <c r="A90" s="133">
        <v>23</v>
      </c>
      <c r="B90" s="130" t="s">
        <v>97</v>
      </c>
      <c r="C90" s="134"/>
      <c r="D90" s="134"/>
      <c r="E90" s="135"/>
      <c r="F90" s="136"/>
      <c r="G90" s="136"/>
      <c r="H90" s="134"/>
      <c r="I90" s="134"/>
      <c r="J90" s="134"/>
      <c r="K90" s="136"/>
      <c r="L90" s="136"/>
      <c r="M90" s="134"/>
      <c r="N90" s="137"/>
      <c r="O90" s="131"/>
      <c r="P90" s="131">
        <f>P91+P92+P93</f>
        <v>222.32</v>
      </c>
      <c r="Q90" s="131">
        <f>Q91+Q92+Q93</f>
        <v>172.3</v>
      </c>
      <c r="R90" s="132">
        <v>21</v>
      </c>
      <c r="S90" s="138"/>
    </row>
    <row r="91" spans="1:19" ht="12.75" outlineLevel="1">
      <c r="A91" s="89">
        <v>21</v>
      </c>
      <c r="B91" s="97" t="s">
        <v>98</v>
      </c>
      <c r="C91" s="6" t="s">
        <v>30</v>
      </c>
      <c r="D91" s="8" t="s">
        <v>99</v>
      </c>
      <c r="E91" s="21"/>
      <c r="F91" s="16">
        <v>0</v>
      </c>
      <c r="G91" s="16">
        <v>40.53</v>
      </c>
      <c r="H91" s="20">
        <f>IF((G91-$F$8)&lt;0,0,IF(G91&gt;$I$8,"снят",(G91-$F$8)))</f>
        <v>0</v>
      </c>
      <c r="I91" s="20">
        <f>IF(OR(F91="снят",H91="снят"),100,F91+H91)</f>
        <v>0</v>
      </c>
      <c r="J91" s="22"/>
      <c r="K91" s="16" t="s">
        <v>462</v>
      </c>
      <c r="L91" s="16"/>
      <c r="M91" s="20">
        <f>IF((L91-$K$8)&lt;0,0,IF(L91&gt;$N$8,"снят",(L91-$K$8)))</f>
        <v>0</v>
      </c>
      <c r="N91" s="20">
        <f>IF(OR(K91="снят",M91="снят"),100,K91+M91)</f>
        <v>100</v>
      </c>
      <c r="O91" s="7"/>
      <c r="P91" s="6">
        <f>I91+N91</f>
        <v>100</v>
      </c>
      <c r="Q91" s="6">
        <f>G91+L91</f>
        <v>40.53</v>
      </c>
      <c r="R91" s="60"/>
      <c r="S91" s="74"/>
    </row>
    <row r="92" spans="1:19" ht="12.75" outlineLevel="1">
      <c r="A92" s="89">
        <v>41</v>
      </c>
      <c r="B92" s="97" t="s">
        <v>100</v>
      </c>
      <c r="C92" s="6" t="s">
        <v>70</v>
      </c>
      <c r="D92" s="6" t="s">
        <v>101</v>
      </c>
      <c r="E92" s="21"/>
      <c r="F92" s="16" t="s">
        <v>462</v>
      </c>
      <c r="G92" s="16"/>
      <c r="H92" s="20">
        <f>IF((G92-$F$8)&lt;0,0,IF(G92&gt;$I$8,"снят",(G92-$F$8)))</f>
        <v>0</v>
      </c>
      <c r="I92" s="20">
        <f>IF(OR(F92="снят",H92="снят"),100,F92+H92)</f>
        <v>100</v>
      </c>
      <c r="J92" s="22"/>
      <c r="K92" s="16">
        <v>10</v>
      </c>
      <c r="L92" s="16">
        <v>46.29</v>
      </c>
      <c r="M92" s="20">
        <f>IF((L92-$K$8)&lt;0,0,IF(L92&gt;$N$8,"снят",(L92-$K$8)))</f>
        <v>9.29</v>
      </c>
      <c r="N92" s="20">
        <f>IF(OR(K92="снят",M92="снят"),100,K92+M92)</f>
        <v>19.29</v>
      </c>
      <c r="O92" s="7"/>
      <c r="P92" s="6">
        <f>I92+N92</f>
        <v>119.28999999999999</v>
      </c>
      <c r="Q92" s="6">
        <f>G92+L92</f>
        <v>46.29</v>
      </c>
      <c r="R92" s="60"/>
      <c r="S92" s="74"/>
    </row>
    <row r="93" spans="1:19" ht="12.75" outlineLevel="1">
      <c r="A93" s="89">
        <v>64</v>
      </c>
      <c r="B93" s="97" t="s">
        <v>102</v>
      </c>
      <c r="C93" s="6" t="s">
        <v>103</v>
      </c>
      <c r="D93" s="6" t="s">
        <v>104</v>
      </c>
      <c r="E93" s="21"/>
      <c r="F93" s="16">
        <v>0</v>
      </c>
      <c r="G93" s="16">
        <v>45.45</v>
      </c>
      <c r="H93" s="20">
        <f>IF((G93-$F$8)&lt;0,0,IF(G93&gt;$I$8,"снят",(G93-$F$8)))</f>
        <v>0</v>
      </c>
      <c r="I93" s="20">
        <f>IF(OR(F93="снят",H93="снят"),100,F93+H93)</f>
        <v>0</v>
      </c>
      <c r="J93" s="22"/>
      <c r="K93" s="16">
        <v>0</v>
      </c>
      <c r="L93" s="16">
        <v>40.03</v>
      </c>
      <c r="M93" s="20">
        <f>IF((L93-$K$8)&lt;0,0,IF(L93&gt;$N$8,"снят",(L93-$K$8)))</f>
        <v>3.030000000000001</v>
      </c>
      <c r="N93" s="20">
        <f>IF(OR(K93="снят",M93="снят"),100,K93+M93)</f>
        <v>3.030000000000001</v>
      </c>
      <c r="O93" s="7"/>
      <c r="P93" s="6">
        <f>I93+N93</f>
        <v>3.030000000000001</v>
      </c>
      <c r="Q93" s="6">
        <f>G93+L93</f>
        <v>85.48</v>
      </c>
      <c r="R93" s="60"/>
      <c r="S93" s="74"/>
    </row>
    <row r="94" spans="1:19" s="139" customFormat="1" ht="12.75">
      <c r="A94" s="133">
        <v>4</v>
      </c>
      <c r="B94" s="130" t="s">
        <v>439</v>
      </c>
      <c r="C94" s="103"/>
      <c r="D94" s="103"/>
      <c r="E94" s="104"/>
      <c r="F94" s="105"/>
      <c r="G94" s="105"/>
      <c r="H94" s="103"/>
      <c r="I94" s="103"/>
      <c r="J94" s="103"/>
      <c r="K94" s="105"/>
      <c r="L94" s="105"/>
      <c r="M94" s="103"/>
      <c r="N94" s="102"/>
      <c r="O94" s="38"/>
      <c r="P94" s="131">
        <f>P95+P96+P97</f>
        <v>360.73</v>
      </c>
      <c r="Q94" s="131">
        <f>Q95+Q96+Q97</f>
        <v>126.72999999999999</v>
      </c>
      <c r="R94" s="132">
        <v>22</v>
      </c>
      <c r="S94" s="74"/>
    </row>
    <row r="95" spans="1:19" ht="12.75" outlineLevel="1">
      <c r="A95" s="89">
        <v>82</v>
      </c>
      <c r="B95" s="97" t="s">
        <v>64</v>
      </c>
      <c r="C95" s="6" t="s">
        <v>30</v>
      </c>
      <c r="D95" s="8" t="s">
        <v>65</v>
      </c>
      <c r="E95" s="21"/>
      <c r="F95" s="16" t="s">
        <v>462</v>
      </c>
      <c r="G95" s="16"/>
      <c r="H95" s="20">
        <f>IF((G95-$F$8)&lt;0,0,IF(G95&gt;$I$8,"снят",(G95-$F$8)))</f>
        <v>0</v>
      </c>
      <c r="I95" s="20">
        <f>IF(OR(F95="снят",H95="снят"),100,F95+H95)</f>
        <v>100</v>
      </c>
      <c r="J95" s="22"/>
      <c r="K95" s="16">
        <v>20</v>
      </c>
      <c r="L95" s="16">
        <v>39</v>
      </c>
      <c r="M95" s="20">
        <f>IF((L95-$K$8)&lt;0,0,IF(L95&gt;$N$8,"снят",(L95-$K$8)))</f>
        <v>2</v>
      </c>
      <c r="N95" s="20">
        <f>IF(OR(K95="снят",M95="снят"),100,K95+M95)</f>
        <v>22</v>
      </c>
      <c r="O95" s="7"/>
      <c r="P95" s="6">
        <f>I95+N95</f>
        <v>122</v>
      </c>
      <c r="Q95" s="6">
        <f>G95+L95</f>
        <v>39</v>
      </c>
      <c r="R95" s="60"/>
      <c r="S95" s="74"/>
    </row>
    <row r="96" spans="1:19" ht="12.75" outlineLevel="1">
      <c r="A96" s="89">
        <v>88</v>
      </c>
      <c r="B96" s="5" t="s">
        <v>425</v>
      </c>
      <c r="C96" s="10" t="s">
        <v>60</v>
      </c>
      <c r="D96" s="6" t="s">
        <v>426</v>
      </c>
      <c r="E96" s="21"/>
      <c r="F96" s="16" t="s">
        <v>462</v>
      </c>
      <c r="G96" s="16"/>
      <c r="H96" s="20">
        <f>IF((G96-$F$8)&lt;0,0,IF(G96&gt;$I$8,"снят",(G96-$F$8)))</f>
        <v>0</v>
      </c>
      <c r="I96" s="20">
        <f>IF(OR(F96="снят",H96="снят"),100,F96+H96)</f>
        <v>100</v>
      </c>
      <c r="J96" s="22"/>
      <c r="K96" s="16">
        <v>15</v>
      </c>
      <c r="L96" s="16">
        <v>47.91</v>
      </c>
      <c r="M96" s="20">
        <f>IF((L96-$K$8)&lt;0,0,IF(L96&gt;$N$8,"снят",(L96-$K$8)))</f>
        <v>10.909999999999997</v>
      </c>
      <c r="N96" s="20">
        <f>IF(OR(K96="снят",M96="снят"),100,K96+M96)</f>
        <v>25.909999999999997</v>
      </c>
      <c r="O96" s="7"/>
      <c r="P96" s="6">
        <f>I96+N96</f>
        <v>125.91</v>
      </c>
      <c r="Q96" s="6">
        <f>G96+L96</f>
        <v>47.91</v>
      </c>
      <c r="R96" s="60"/>
      <c r="S96" s="74"/>
    </row>
    <row r="97" spans="1:19" ht="12.75" outlineLevel="1">
      <c r="A97" s="89">
        <v>20</v>
      </c>
      <c r="B97" s="106" t="s">
        <v>66</v>
      </c>
      <c r="C97" s="20" t="s">
        <v>67</v>
      </c>
      <c r="D97" s="20" t="s">
        <v>68</v>
      </c>
      <c r="E97" s="21"/>
      <c r="F97" s="16" t="s">
        <v>462</v>
      </c>
      <c r="G97" s="16"/>
      <c r="H97" s="20">
        <f>IF((G97-$F$8)&lt;0,0,IF(G97&gt;$I$8,"снят",(G97-$F$8)))</f>
        <v>0</v>
      </c>
      <c r="I97" s="20">
        <f>IF(OR(F97="снят",H97="снят"),100,F97+H97)</f>
        <v>100</v>
      </c>
      <c r="J97" s="22"/>
      <c r="K97" s="16">
        <v>10</v>
      </c>
      <c r="L97" s="16">
        <v>39.82</v>
      </c>
      <c r="M97" s="20">
        <f>IF((L97-$K$8)&lt;0,0,IF(L97&gt;$N$8,"снят",(L97-$K$8)))</f>
        <v>2.8200000000000003</v>
      </c>
      <c r="N97" s="20">
        <f>IF(OR(K97="снят",M97="снят"),100,K97+M97)</f>
        <v>12.82</v>
      </c>
      <c r="O97" s="7"/>
      <c r="P97" s="6">
        <f>I97+N97</f>
        <v>112.82</v>
      </c>
      <c r="Q97" s="6">
        <f>G97+L97</f>
        <v>39.82</v>
      </c>
      <c r="R97" s="60"/>
      <c r="S97" s="74"/>
    </row>
    <row r="98" spans="1:19" s="139" customFormat="1" ht="12.75">
      <c r="A98" s="133">
        <v>16</v>
      </c>
      <c r="B98" s="130" t="s">
        <v>406</v>
      </c>
      <c r="C98" s="103"/>
      <c r="D98" s="103"/>
      <c r="E98" s="104"/>
      <c r="F98" s="105"/>
      <c r="G98" s="105"/>
      <c r="H98" s="103"/>
      <c r="I98" s="103"/>
      <c r="J98" s="103"/>
      <c r="K98" s="105"/>
      <c r="L98" s="105"/>
      <c r="M98" s="103"/>
      <c r="N98" s="102"/>
      <c r="O98" s="38"/>
      <c r="P98" s="131">
        <f>P99+P100+P101</f>
        <v>364.37</v>
      </c>
      <c r="Q98" s="131">
        <f>Q99+Q100+Q101</f>
        <v>119.37</v>
      </c>
      <c r="R98" s="132">
        <v>23</v>
      </c>
      <c r="S98" s="74"/>
    </row>
    <row r="99" spans="1:19" ht="12.75" outlineLevel="1">
      <c r="A99" s="89">
        <v>37</v>
      </c>
      <c r="B99" s="97" t="s">
        <v>158</v>
      </c>
      <c r="C99" s="6" t="s">
        <v>30</v>
      </c>
      <c r="D99" s="8" t="s">
        <v>159</v>
      </c>
      <c r="E99" s="21"/>
      <c r="F99" s="16">
        <v>40</v>
      </c>
      <c r="G99" s="16">
        <v>44.27</v>
      </c>
      <c r="H99" s="20">
        <f>IF((G99-$F$8)&lt;0,0,IF(G99&gt;$I$8,"снят",(G99-$F$8)))</f>
        <v>0</v>
      </c>
      <c r="I99" s="20">
        <f>IF(OR(F99="снят",H99="снят"),100,F99+H99)</f>
        <v>40</v>
      </c>
      <c r="J99" s="22"/>
      <c r="K99" s="16">
        <v>10</v>
      </c>
      <c r="L99" s="16">
        <v>33.73</v>
      </c>
      <c r="M99" s="20">
        <f>IF((L99-$K$8)&lt;0,0,IF(L99&gt;$N$8,"снят",(L99-$K$8)))</f>
        <v>0</v>
      </c>
      <c r="N99" s="20">
        <f>IF(OR(K99="снят",M99="снят"),100,K99+M99)</f>
        <v>10</v>
      </c>
      <c r="O99" s="7"/>
      <c r="P99" s="6">
        <f>I99+N99</f>
        <v>50</v>
      </c>
      <c r="Q99" s="6">
        <f>G99+L99</f>
        <v>78</v>
      </c>
      <c r="R99" s="60"/>
      <c r="S99" s="74" t="s">
        <v>417</v>
      </c>
    </row>
    <row r="100" spans="1:19" ht="12.75" outlineLevel="1">
      <c r="A100" s="89">
        <v>45</v>
      </c>
      <c r="B100" s="97" t="s">
        <v>156</v>
      </c>
      <c r="C100" s="6" t="s">
        <v>30</v>
      </c>
      <c r="D100" s="6" t="s">
        <v>157</v>
      </c>
      <c r="E100" s="21"/>
      <c r="F100" s="16" t="s">
        <v>462</v>
      </c>
      <c r="G100" s="16"/>
      <c r="H100" s="20">
        <f>IF((G100-$F$8)&lt;0,0,IF(G100&gt;$I$8,"снят",(G100-$F$8)))</f>
        <v>0</v>
      </c>
      <c r="I100" s="20">
        <f>IF(OR(F100="снят",H100="снят"),100,F100+H100)</f>
        <v>100</v>
      </c>
      <c r="J100" s="22"/>
      <c r="K100" s="16">
        <v>10</v>
      </c>
      <c r="L100" s="16">
        <v>41.37</v>
      </c>
      <c r="M100" s="20">
        <f>IF((L100-$K$8)&lt;0,0,IF(L100&gt;$N$8,"снят",(L100-$K$8)))</f>
        <v>4.369999999999997</v>
      </c>
      <c r="N100" s="20">
        <f>IF(OR(K100="снят",M100="снят"),100,K100+M100)</f>
        <v>14.369999999999997</v>
      </c>
      <c r="O100" s="7"/>
      <c r="P100" s="6">
        <f>I100+N100</f>
        <v>114.37</v>
      </c>
      <c r="Q100" s="6">
        <f>G100+L100</f>
        <v>41.37</v>
      </c>
      <c r="R100" s="60"/>
      <c r="S100" s="74"/>
    </row>
    <row r="101" spans="1:19" ht="12.75" outlineLevel="1">
      <c r="A101" s="89">
        <v>53</v>
      </c>
      <c r="B101" s="97" t="s">
        <v>154</v>
      </c>
      <c r="C101" s="6" t="s">
        <v>91</v>
      </c>
      <c r="D101" s="6" t="s">
        <v>160</v>
      </c>
      <c r="E101" s="21"/>
      <c r="F101" s="16" t="s">
        <v>462</v>
      </c>
      <c r="G101" s="16"/>
      <c r="H101" s="20">
        <f>IF((G101-$F$8)&lt;0,0,IF(G101&gt;$I$8,"снят",(G101-$F$8)))</f>
        <v>0</v>
      </c>
      <c r="I101" s="20">
        <f>IF(OR(F101="снят",H101="снят"),100,F101+H101)</f>
        <v>100</v>
      </c>
      <c r="J101" s="22"/>
      <c r="K101" s="16" t="s">
        <v>462</v>
      </c>
      <c r="L101" s="16"/>
      <c r="M101" s="20">
        <f>IF((L101-$K$8)&lt;0,0,IF(L101&gt;$N$8,"снят",(L101-$K$8)))</f>
        <v>0</v>
      </c>
      <c r="N101" s="20">
        <f>IF(OR(K101="снят",M101="снят"),100,K101+M101)</f>
        <v>100</v>
      </c>
      <c r="O101" s="7"/>
      <c r="P101" s="6">
        <f>I101+N101</f>
        <v>200</v>
      </c>
      <c r="Q101" s="6">
        <f>G101+L101</f>
        <v>0</v>
      </c>
      <c r="R101" s="60"/>
      <c r="S101" s="74"/>
    </row>
    <row r="102" spans="1:19" s="139" customFormat="1" ht="12.75">
      <c r="A102" s="133">
        <v>9</v>
      </c>
      <c r="B102" s="130" t="s">
        <v>404</v>
      </c>
      <c r="C102" s="103"/>
      <c r="D102" s="103"/>
      <c r="E102" s="104"/>
      <c r="F102" s="105"/>
      <c r="G102" s="105"/>
      <c r="H102" s="103"/>
      <c r="I102" s="103"/>
      <c r="J102" s="103"/>
      <c r="K102" s="105"/>
      <c r="L102" s="105"/>
      <c r="M102" s="103"/>
      <c r="N102" s="102"/>
      <c r="O102" s="38"/>
      <c r="P102" s="131">
        <f>P103+P104+P105</f>
        <v>410</v>
      </c>
      <c r="Q102" s="131">
        <f>Q103+Q104+Q105</f>
        <v>80.01</v>
      </c>
      <c r="R102" s="132">
        <v>24</v>
      </c>
      <c r="S102" s="74"/>
    </row>
    <row r="103" spans="1:19" ht="12.75" outlineLevel="1">
      <c r="A103" s="89">
        <v>44</v>
      </c>
      <c r="B103" s="97" t="s">
        <v>140</v>
      </c>
      <c r="C103" s="6" t="s">
        <v>103</v>
      </c>
      <c r="D103" s="8" t="s">
        <v>148</v>
      </c>
      <c r="E103" s="21"/>
      <c r="F103" s="16" t="s">
        <v>462</v>
      </c>
      <c r="G103" s="16"/>
      <c r="H103" s="20">
        <f>IF((G103-$F$8)&lt;0,0,IF(G103&gt;$I$8,"снят",(G103-$F$8)))</f>
        <v>0</v>
      </c>
      <c r="I103" s="20">
        <f>IF(OR(F103="снят",H103="снят"),100,F103+H103)</f>
        <v>100</v>
      </c>
      <c r="J103" s="22"/>
      <c r="K103" s="16">
        <v>0</v>
      </c>
      <c r="L103" s="16">
        <v>34.99</v>
      </c>
      <c r="M103" s="20">
        <f>IF((L103-$K$8)&lt;0,0,IF(L103&gt;$N$8,"снят",(L103-$K$8)))</f>
        <v>0</v>
      </c>
      <c r="N103" s="20">
        <f>IF(OR(K103="снят",M103="снят"),100,K103+M103)</f>
        <v>0</v>
      </c>
      <c r="O103" s="7"/>
      <c r="P103" s="6">
        <f>I103+N103</f>
        <v>100</v>
      </c>
      <c r="Q103" s="6">
        <f>G103+L103</f>
        <v>34.99</v>
      </c>
      <c r="R103" s="60"/>
      <c r="S103" s="74"/>
    </row>
    <row r="104" spans="1:19" ht="12.75" outlineLevel="1">
      <c r="A104" s="89">
        <v>35</v>
      </c>
      <c r="B104" s="97" t="s">
        <v>130</v>
      </c>
      <c r="C104" s="6" t="s">
        <v>30</v>
      </c>
      <c r="D104" s="6" t="s">
        <v>147</v>
      </c>
      <c r="E104" s="21"/>
      <c r="F104" s="16" t="s">
        <v>462</v>
      </c>
      <c r="G104" s="16"/>
      <c r="H104" s="20">
        <f>IF((G104-$F$8)&lt;0,0,IF(G104&gt;$I$8,"снят",(G104-$F$8)))</f>
        <v>0</v>
      </c>
      <c r="I104" s="20">
        <f>IF(OR(F104="снят",H104="снят"),100,F104+H104)</f>
        <v>100</v>
      </c>
      <c r="J104" s="22"/>
      <c r="K104" s="16" t="s">
        <v>462</v>
      </c>
      <c r="L104" s="16"/>
      <c r="M104" s="20">
        <f>IF((L104-$K$8)&lt;0,0,IF(L104&gt;$N$8,"снят",(L104-$K$8)))</f>
        <v>0</v>
      </c>
      <c r="N104" s="20">
        <f>IF(OR(K104="снят",M104="снят"),100,K104+M104)</f>
        <v>100</v>
      </c>
      <c r="O104" s="7"/>
      <c r="P104" s="6">
        <f>I104+N104</f>
        <v>200</v>
      </c>
      <c r="Q104" s="6">
        <f>G104+L104</f>
        <v>0</v>
      </c>
      <c r="R104" s="60"/>
      <c r="S104" s="74"/>
    </row>
    <row r="105" spans="1:19" ht="12.75" outlineLevel="1">
      <c r="A105" s="89">
        <v>73</v>
      </c>
      <c r="B105" s="97" t="s">
        <v>136</v>
      </c>
      <c r="C105" s="6" t="s">
        <v>30</v>
      </c>
      <c r="D105" s="6" t="s">
        <v>149</v>
      </c>
      <c r="E105" s="21"/>
      <c r="F105" s="16">
        <v>10</v>
      </c>
      <c r="G105" s="16">
        <v>45.02</v>
      </c>
      <c r="H105" s="20">
        <f>IF((G105-$F$8)&lt;0,0,IF(G105&gt;$I$8,"снят",(G105-$F$8)))</f>
        <v>0</v>
      </c>
      <c r="I105" s="20">
        <f>IF(OR(F105="снят",H105="снят"),100,F105+H105)</f>
        <v>10</v>
      </c>
      <c r="J105" s="22"/>
      <c r="K105" s="16" t="s">
        <v>462</v>
      </c>
      <c r="L105" s="16"/>
      <c r="M105" s="20">
        <f>IF((L105-$K$8)&lt;0,0,IF(L105&gt;$N$8,"снят",(L105-$K$8)))</f>
        <v>0</v>
      </c>
      <c r="N105" s="20">
        <f>IF(OR(K105="снят",M105="снят"),100,K105+M105)</f>
        <v>100</v>
      </c>
      <c r="O105" s="7"/>
      <c r="P105" s="6">
        <f>I105+N105</f>
        <v>110</v>
      </c>
      <c r="Q105" s="6">
        <f>G105+L105</f>
        <v>45.02</v>
      </c>
      <c r="R105" s="60"/>
      <c r="S105" s="74" t="s">
        <v>417</v>
      </c>
    </row>
    <row r="106" spans="1:19" s="139" customFormat="1" ht="12.75">
      <c r="A106" s="133">
        <v>3</v>
      </c>
      <c r="B106" s="130" t="s">
        <v>387</v>
      </c>
      <c r="C106" s="134"/>
      <c r="D106" s="134"/>
      <c r="E106" s="135"/>
      <c r="F106" s="136"/>
      <c r="G106" s="136"/>
      <c r="H106" s="134"/>
      <c r="I106" s="134"/>
      <c r="J106" s="134"/>
      <c r="K106" s="136"/>
      <c r="L106" s="136"/>
      <c r="M106" s="134"/>
      <c r="N106" s="137"/>
      <c r="O106" s="131"/>
      <c r="P106" s="131">
        <f>P107+P108+P109</f>
        <v>500</v>
      </c>
      <c r="Q106" s="131">
        <f>Q107+Q108+Q109</f>
        <v>45.87</v>
      </c>
      <c r="R106" s="132">
        <v>25</v>
      </c>
      <c r="S106" s="138"/>
    </row>
    <row r="107" spans="1:19" ht="12.75" outlineLevel="1">
      <c r="A107" s="89">
        <v>86</v>
      </c>
      <c r="B107" s="97" t="s">
        <v>388</v>
      </c>
      <c r="C107" s="6" t="s">
        <v>62</v>
      </c>
      <c r="D107" s="8" t="s">
        <v>389</v>
      </c>
      <c r="E107" s="21"/>
      <c r="F107" s="16" t="s">
        <v>462</v>
      </c>
      <c r="G107" s="16"/>
      <c r="H107" s="20">
        <f>IF((G107-$F$8)&lt;0,0,IF(G107&gt;$I$8,"снят",(G107-$F$8)))</f>
        <v>0</v>
      </c>
      <c r="I107" s="20">
        <f>IF(OR(F107="снят",H107="снят"),100,F107+H107)</f>
        <v>100</v>
      </c>
      <c r="J107" s="22"/>
      <c r="K107" s="16" t="s">
        <v>462</v>
      </c>
      <c r="L107" s="16"/>
      <c r="M107" s="20">
        <f>IF((L107-$K$8)&lt;0,0,IF(L107&gt;$N$8,"снят",(L107-$K$8)))</f>
        <v>0</v>
      </c>
      <c r="N107" s="20">
        <f>IF(OR(K107="снят",M107="снят"),100,K107+M107)</f>
        <v>100</v>
      </c>
      <c r="O107" s="7"/>
      <c r="P107" s="6">
        <f>I107+N107</f>
        <v>200</v>
      </c>
      <c r="Q107" s="6">
        <f>G107+L107</f>
        <v>0</v>
      </c>
      <c r="R107" s="60"/>
      <c r="S107" s="74"/>
    </row>
    <row r="108" spans="1:19" ht="12.75" outlineLevel="1">
      <c r="A108" s="89">
        <v>75</v>
      </c>
      <c r="B108" s="97" t="s">
        <v>390</v>
      </c>
      <c r="C108" s="6" t="s">
        <v>62</v>
      </c>
      <c r="D108" s="6" t="s">
        <v>215</v>
      </c>
      <c r="E108" s="21"/>
      <c r="F108" s="16" t="s">
        <v>462</v>
      </c>
      <c r="G108" s="16"/>
      <c r="H108" s="20">
        <f>IF((G108-$F$8)&lt;0,0,IF(G108&gt;$I$8,"снят",(G108-$F$8)))</f>
        <v>0</v>
      </c>
      <c r="I108" s="20">
        <f>IF(OR(F108="снят",H108="снят"),100,F108+H108)</f>
        <v>100</v>
      </c>
      <c r="J108" s="22"/>
      <c r="K108" s="16" t="s">
        <v>462</v>
      </c>
      <c r="L108" s="16"/>
      <c r="M108" s="20">
        <f>IF((L108-$K$8)&lt;0,0,IF(L108&gt;$N$8,"снят",(L108-$K$8)))</f>
        <v>0</v>
      </c>
      <c r="N108" s="20">
        <f>IF(OR(K108="снят",M108="снят"),100,K108+M108)</f>
        <v>100</v>
      </c>
      <c r="O108" s="7"/>
      <c r="P108" s="6">
        <f>I108+N108</f>
        <v>200</v>
      </c>
      <c r="Q108" s="6">
        <f>G108+L108</f>
        <v>0</v>
      </c>
      <c r="R108" s="60"/>
      <c r="S108" s="74" t="s">
        <v>417</v>
      </c>
    </row>
    <row r="109" spans="1:19" ht="12.75" outlineLevel="1">
      <c r="A109" s="89">
        <v>68</v>
      </c>
      <c r="B109" s="97" t="s">
        <v>391</v>
      </c>
      <c r="C109" s="6" t="s">
        <v>62</v>
      </c>
      <c r="D109" s="6" t="s">
        <v>392</v>
      </c>
      <c r="E109" s="21"/>
      <c r="F109" s="16">
        <v>0</v>
      </c>
      <c r="G109" s="16">
        <v>45.87</v>
      </c>
      <c r="H109" s="20">
        <f>IF((G109-$F$8)&lt;0,0,IF(G109&gt;$I$8,"снят",(G109-$F$8)))</f>
        <v>0</v>
      </c>
      <c r="I109" s="20">
        <f>IF(OR(F109="снят",H109="снят"),100,F109+H109)</f>
        <v>0</v>
      </c>
      <c r="J109" s="22"/>
      <c r="K109" s="16" t="s">
        <v>462</v>
      </c>
      <c r="L109" s="16"/>
      <c r="M109" s="20">
        <f>IF((L109-$K$8)&lt;0,0,IF(L109&gt;$N$8,"снят",(L109-$K$8)))</f>
        <v>0</v>
      </c>
      <c r="N109" s="20">
        <f>IF(OR(K109="снят",M109="снят"),100,K109+M109)</f>
        <v>100</v>
      </c>
      <c r="O109" s="7"/>
      <c r="P109" s="6">
        <f>I109+N109</f>
        <v>100</v>
      </c>
      <c r="Q109" s="6">
        <f>G109+L109</f>
        <v>45.87</v>
      </c>
      <c r="R109" s="60"/>
      <c r="S109" s="74"/>
    </row>
    <row r="110" spans="1:19" s="139" customFormat="1" ht="12.75">
      <c r="A110" s="140">
        <v>8</v>
      </c>
      <c r="B110" s="141" t="s">
        <v>265</v>
      </c>
      <c r="C110" s="157"/>
      <c r="D110" s="157"/>
      <c r="E110" s="158"/>
      <c r="F110" s="159"/>
      <c r="G110" s="159"/>
      <c r="H110" s="157"/>
      <c r="I110" s="157"/>
      <c r="J110" s="157"/>
      <c r="K110" s="159"/>
      <c r="L110" s="159"/>
      <c r="M110" s="157"/>
      <c r="N110" s="102"/>
      <c r="O110" s="38"/>
      <c r="P110" s="131">
        <f>P111+P112+P113</f>
        <v>517.78</v>
      </c>
      <c r="Q110" s="131">
        <f>Q111+Q112+Q113</f>
        <v>122.68</v>
      </c>
      <c r="R110" s="145">
        <v>26</v>
      </c>
      <c r="S110" s="74"/>
    </row>
    <row r="111" spans="1:19" ht="12.75" outlineLevel="1">
      <c r="A111" s="89">
        <v>71</v>
      </c>
      <c r="B111" s="129" t="s">
        <v>296</v>
      </c>
      <c r="C111" s="80" t="s">
        <v>297</v>
      </c>
      <c r="D111" s="80" t="s">
        <v>298</v>
      </c>
      <c r="E111" s="21"/>
      <c r="F111" s="16" t="s">
        <v>462</v>
      </c>
      <c r="G111" s="16"/>
      <c r="H111" s="20">
        <f>IF((G111-$F$8)&lt;0,0,IF(G111&gt;$I$8,"снят",(G111-$F$8)))</f>
        <v>0</v>
      </c>
      <c r="I111" s="20">
        <f>IF(OR(F111="снят",H111="снят"),100,F111+H111)</f>
        <v>100</v>
      </c>
      <c r="J111" s="22"/>
      <c r="K111" s="16">
        <v>100</v>
      </c>
      <c r="L111" s="16"/>
      <c r="M111" s="20">
        <f>IF((L111-$K$8)&lt;0,0,IF(L111&gt;$N$8,"снят",(L111-$K$8)))</f>
        <v>0</v>
      </c>
      <c r="N111" s="20">
        <f>IF(OR(K111="снят",M111="снят"),100,K111+M111)</f>
        <v>100</v>
      </c>
      <c r="O111" s="7"/>
      <c r="P111" s="6">
        <f>I111+N111</f>
        <v>200</v>
      </c>
      <c r="Q111" s="6">
        <f>G111+L111</f>
        <v>0</v>
      </c>
      <c r="R111" s="60"/>
      <c r="S111" s="74"/>
    </row>
    <row r="112" spans="1:19" ht="12.75" outlineLevel="1">
      <c r="A112" s="89">
        <v>29</v>
      </c>
      <c r="B112" s="97" t="s">
        <v>299</v>
      </c>
      <c r="C112" s="6" t="s">
        <v>43</v>
      </c>
      <c r="D112" s="6" t="s">
        <v>300</v>
      </c>
      <c r="E112" s="21"/>
      <c r="F112" s="16">
        <v>0</v>
      </c>
      <c r="G112" s="16">
        <v>64.78</v>
      </c>
      <c r="H112" s="20">
        <f>IF((G112-$F$8)&lt;0,0,IF(G112&gt;$I$8,"снят",(G112-$F$8)))</f>
        <v>17.78</v>
      </c>
      <c r="I112" s="20">
        <f>IF(OR(F112="снят",H112="снят"),100,F112+H112)</f>
        <v>17.78</v>
      </c>
      <c r="J112" s="22"/>
      <c r="K112" s="16">
        <v>0</v>
      </c>
      <c r="L112" s="16">
        <v>57.9</v>
      </c>
      <c r="M112" s="20" t="str">
        <f>IF((L112-$K$8)&lt;0,0,IF(L112&gt;$N$8,"снят",(L112-$K$8)))</f>
        <v>снят</v>
      </c>
      <c r="N112" s="20">
        <f>IF(OR(K112="снят",M112="снят"),100,K112+M112)</f>
        <v>100</v>
      </c>
      <c r="O112" s="7"/>
      <c r="P112" s="6">
        <f>I112+N112</f>
        <v>117.78</v>
      </c>
      <c r="Q112" s="6">
        <f>G112+L112</f>
        <v>122.68</v>
      </c>
      <c r="R112" s="60"/>
      <c r="S112" s="74"/>
    </row>
    <row r="113" spans="1:19" ht="13.5" outlineLevel="1" thickBot="1">
      <c r="A113" s="90"/>
      <c r="B113" s="107"/>
      <c r="C113" s="65"/>
      <c r="D113" s="65"/>
      <c r="E113" s="66"/>
      <c r="F113" s="67" t="s">
        <v>462</v>
      </c>
      <c r="G113" s="67"/>
      <c r="H113" s="68">
        <f>IF((G113-$F$8)&lt;0,0,IF(G113&gt;$I$8,"снят",(G113-$F$8)))</f>
        <v>0</v>
      </c>
      <c r="I113" s="68">
        <f>IF(OR(F113="снят",H113="снят"),100,F113+H113)</f>
        <v>100</v>
      </c>
      <c r="J113" s="69"/>
      <c r="K113" s="67">
        <v>100</v>
      </c>
      <c r="L113" s="67"/>
      <c r="M113" s="68">
        <f>IF((L113-$K$8)&lt;0,0,IF(L113&gt;$N$8,"снят",(L113-$K$8)))</f>
        <v>0</v>
      </c>
      <c r="N113" s="68">
        <f>IF(OR(K113="снят",M113="снят"),100,K113+M113)</f>
        <v>100</v>
      </c>
      <c r="O113" s="70"/>
      <c r="P113" s="65">
        <f>I113+N113</f>
        <v>200</v>
      </c>
      <c r="Q113" s="65">
        <f>G113+L113</f>
        <v>0</v>
      </c>
      <c r="R113" s="71"/>
      <c r="S113" s="74"/>
    </row>
    <row r="114" spans="6:18" ht="13.5" thickBot="1">
      <c r="F114" s="128"/>
      <c r="H114" s="109"/>
      <c r="I114" s="109"/>
      <c r="J114" s="110"/>
      <c r="K114" s="111"/>
      <c r="L114" s="111"/>
      <c r="M114" s="109"/>
      <c r="N114" s="109"/>
      <c r="O114" s="112"/>
      <c r="P114" s="113"/>
      <c r="Q114" s="113"/>
      <c r="R114" s="114"/>
    </row>
    <row r="115" spans="1:19" ht="12.75">
      <c r="A115" s="81">
        <v>51</v>
      </c>
      <c r="B115" s="82" t="s">
        <v>456</v>
      </c>
      <c r="C115" s="83" t="s">
        <v>62</v>
      </c>
      <c r="D115" s="57" t="s">
        <v>394</v>
      </c>
      <c r="E115" s="115"/>
      <c r="F115" s="127">
        <v>5</v>
      </c>
      <c r="G115" s="115">
        <v>47.08</v>
      </c>
      <c r="H115" s="57">
        <f>IF((G115-$F$8)&lt;0,0,IF(G115&gt;$I$8,"снят",(G115-$F$8)))</f>
        <v>0.0799999999999983</v>
      </c>
      <c r="I115" s="57">
        <f>IF(OR(F115="снят",H115="снят"),100,F115+H115)</f>
        <v>5.079999999999998</v>
      </c>
      <c r="J115" s="86"/>
      <c r="K115" s="85">
        <v>5</v>
      </c>
      <c r="L115" s="85">
        <v>40.04</v>
      </c>
      <c r="M115" s="57">
        <f>IF((L115-$K$8)&lt;0,0,IF(L115&gt;$N$8,"снят",(L115-$K$8)))</f>
        <v>3.039999999999999</v>
      </c>
      <c r="N115" s="57">
        <f>IF(OR(K115="снят",M115="снят"),100,K115+M115)</f>
        <v>8.04</v>
      </c>
      <c r="O115" s="87"/>
      <c r="P115" s="58">
        <f>I115+N115</f>
        <v>13.119999999999997</v>
      </c>
      <c r="Q115" s="58">
        <f>G115+L115</f>
        <v>87.12</v>
      </c>
      <c r="R115" s="88"/>
      <c r="S115" s="53" t="s">
        <v>417</v>
      </c>
    </row>
    <row r="116" spans="1:19" ht="13.5" thickBot="1">
      <c r="A116" s="90">
        <v>87</v>
      </c>
      <c r="B116" s="125" t="s">
        <v>424</v>
      </c>
      <c r="C116" s="126" t="s">
        <v>30</v>
      </c>
      <c r="D116" s="68" t="s">
        <v>423</v>
      </c>
      <c r="E116" s="116"/>
      <c r="F116" s="67">
        <v>20</v>
      </c>
      <c r="G116" s="116">
        <v>53.42</v>
      </c>
      <c r="H116" s="68">
        <f>IF((G116-$F$8)&lt;0,0,IF(G116&gt;$I$8,"снят",(G116-$F$8)))</f>
        <v>6.420000000000002</v>
      </c>
      <c r="I116" s="68">
        <f>IF(OR(F116="снят",H116="снят"),100,F116+H116)</f>
        <v>26.42</v>
      </c>
      <c r="J116" s="69"/>
      <c r="K116" s="67" t="s">
        <v>462</v>
      </c>
      <c r="L116" s="67"/>
      <c r="M116" s="68">
        <f>IF((L116-$K$8)&lt;0,0,IF(L116&gt;$N$8,"снят",(L116-$K$8)))</f>
        <v>0</v>
      </c>
      <c r="N116" s="68">
        <f>IF(OR(K116="снят",M116="снят"),100,K116+M116)</f>
        <v>100</v>
      </c>
      <c r="O116" s="70"/>
      <c r="P116" s="65">
        <f>I116+N116</f>
        <v>126.42</v>
      </c>
      <c r="Q116" s="65">
        <f>G116+L116</f>
        <v>53.42</v>
      </c>
      <c r="R116" s="71"/>
      <c r="S116" s="53" t="s">
        <v>417</v>
      </c>
    </row>
  </sheetData>
  <sheetProtection sort="0"/>
  <autoFilter ref="S10:S113"/>
  <printOptions/>
  <pageMargins left="0.31" right="0.41" top="0.31" bottom="0.32" header="0.16" footer="0.16"/>
  <pageSetup horizontalDpi="600" verticalDpi="600" orientation="landscape" paperSize="9" scale="72" r:id="rId1"/>
  <headerFooter alignWithMargins="0">
    <oddFooter>&amp;C&amp;P&amp;R&amp;"Arial Cyr,курсив" &amp;A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77"/>
  <sheetViews>
    <sheetView zoomScale="80" zoomScaleNormal="80" workbookViewId="0" topLeftCell="A7">
      <pane xSplit="4" topLeftCell="I1" activePane="topRight" state="frozen"/>
      <selection pane="topLeft" activeCell="A1" sqref="A1"/>
      <selection pane="topRight" activeCell="G42" sqref="G42"/>
    </sheetView>
  </sheetViews>
  <sheetFormatPr defaultColWidth="9.00390625" defaultRowHeight="12.75" outlineLevelRow="1"/>
  <cols>
    <col min="1" max="1" width="5.375" style="0" customWidth="1"/>
    <col min="2" max="2" width="23.875" style="98" customWidth="1"/>
    <col min="3" max="3" width="11.375" style="0" customWidth="1"/>
    <col min="4" max="4" width="14.375" style="0" customWidth="1"/>
    <col min="5" max="5" width="0.875" style="0" customWidth="1"/>
    <col min="6" max="6" width="8.00390625" style="0" customWidth="1"/>
    <col min="7" max="7" width="7.25390625" style="0" customWidth="1"/>
    <col min="8" max="8" width="7.875" style="0" customWidth="1"/>
    <col min="9" max="9" width="10.125" style="0" customWidth="1"/>
    <col min="10" max="10" width="0.875" style="0" customWidth="1"/>
    <col min="11" max="11" width="7.625" style="0" customWidth="1"/>
    <col min="12" max="12" width="8.375" style="0" customWidth="1"/>
    <col min="13" max="13" width="8.125" style="0" customWidth="1"/>
    <col min="14" max="14" width="10.00390625" style="0" customWidth="1"/>
    <col min="15" max="15" width="1.00390625" style="0" customWidth="1"/>
    <col min="16" max="16" width="9.375" style="0" customWidth="1"/>
    <col min="18" max="18" width="4.375" style="0" customWidth="1"/>
    <col min="19" max="19" width="6.125" style="74" customWidth="1"/>
    <col min="20" max="20" width="28.00390625" style="0" customWidth="1"/>
  </cols>
  <sheetData>
    <row r="1" spans="1:12" ht="18">
      <c r="A1" s="1" t="s">
        <v>0</v>
      </c>
      <c r="F1" s="24" t="s">
        <v>25</v>
      </c>
      <c r="G1" s="25"/>
      <c r="H1" s="26"/>
      <c r="I1" s="25"/>
      <c r="J1" s="25"/>
      <c r="K1" s="3"/>
      <c r="L1" s="3"/>
    </row>
    <row r="3" spans="2:16" ht="18">
      <c r="B3" s="12" t="s">
        <v>15</v>
      </c>
      <c r="C3" s="25" t="s">
        <v>457</v>
      </c>
      <c r="D3" s="25"/>
      <c r="E3" s="3"/>
      <c r="N3" t="s">
        <v>1</v>
      </c>
      <c r="P3" s="27" t="s">
        <v>24</v>
      </c>
    </row>
    <row r="4" ht="12.75">
      <c r="N4" s="3"/>
    </row>
    <row r="5" spans="6:14" ht="12.75">
      <c r="F5" s="23" t="s">
        <v>21</v>
      </c>
      <c r="I5" s="28">
        <v>165</v>
      </c>
      <c r="K5" s="23" t="s">
        <v>2</v>
      </c>
      <c r="N5" s="28">
        <v>150</v>
      </c>
    </row>
    <row r="6" spans="2:13" ht="12.75">
      <c r="B6" s="11" t="s">
        <v>445</v>
      </c>
      <c r="C6" s="28">
        <v>18</v>
      </c>
      <c r="F6" s="2" t="s">
        <v>20</v>
      </c>
      <c r="H6" s="29">
        <f>I5/F8</f>
        <v>3.5106382978723403</v>
      </c>
      <c r="K6" s="2" t="s">
        <v>20</v>
      </c>
      <c r="M6" s="29">
        <f>N5/K8</f>
        <v>4.054054054054054</v>
      </c>
    </row>
    <row r="7" spans="6:14" ht="13.5" thickBot="1">
      <c r="F7" t="s">
        <v>3</v>
      </c>
      <c r="G7" s="3"/>
      <c r="I7" t="s">
        <v>4</v>
      </c>
      <c r="K7" t="s">
        <v>3</v>
      </c>
      <c r="L7" s="3"/>
      <c r="N7" t="s">
        <v>4</v>
      </c>
    </row>
    <row r="8" spans="1:18" ht="18.75" thickBot="1">
      <c r="A8" s="30" t="s">
        <v>5</v>
      </c>
      <c r="B8" s="99"/>
      <c r="C8" s="3"/>
      <c r="D8" s="3"/>
      <c r="E8" s="3"/>
      <c r="F8" s="31">
        <v>47</v>
      </c>
      <c r="G8" s="3"/>
      <c r="H8" s="33"/>
      <c r="I8" s="31">
        <v>70</v>
      </c>
      <c r="J8" s="3"/>
      <c r="K8" s="31">
        <v>37</v>
      </c>
      <c r="L8" s="32"/>
      <c r="M8" s="33"/>
      <c r="N8" s="31">
        <v>55</v>
      </c>
      <c r="O8" s="32"/>
      <c r="P8" s="3"/>
      <c r="Q8" s="3"/>
      <c r="R8" s="3"/>
    </row>
    <row r="9" spans="1:20" s="14" customFormat="1" ht="39.75" customHeight="1" thickBot="1">
      <c r="A9" s="34" t="s">
        <v>6</v>
      </c>
      <c r="B9" s="100" t="s">
        <v>22</v>
      </c>
      <c r="C9" s="35" t="s">
        <v>7</v>
      </c>
      <c r="D9" s="35" t="s">
        <v>8</v>
      </c>
      <c r="E9" s="36"/>
      <c r="F9" s="35" t="s">
        <v>9</v>
      </c>
      <c r="G9" s="35" t="s">
        <v>10</v>
      </c>
      <c r="H9" s="35" t="s">
        <v>11</v>
      </c>
      <c r="I9" s="35" t="s">
        <v>12</v>
      </c>
      <c r="J9" s="36"/>
      <c r="K9" s="35" t="s">
        <v>9</v>
      </c>
      <c r="L9" s="35" t="s">
        <v>10</v>
      </c>
      <c r="M9" s="35" t="s">
        <v>11</v>
      </c>
      <c r="N9" s="35" t="s">
        <v>12</v>
      </c>
      <c r="O9" s="36"/>
      <c r="P9" s="35" t="s">
        <v>13</v>
      </c>
      <c r="Q9" s="35" t="s">
        <v>14</v>
      </c>
      <c r="R9" s="37" t="s">
        <v>17</v>
      </c>
      <c r="S9" s="54"/>
      <c r="T9" s="15"/>
    </row>
    <row r="10" spans="1:19" s="139" customFormat="1" ht="12.75">
      <c r="A10" s="146">
        <v>18</v>
      </c>
      <c r="B10" s="147" t="s">
        <v>335</v>
      </c>
      <c r="C10" s="148"/>
      <c r="D10" s="148"/>
      <c r="E10" s="149"/>
      <c r="F10" s="150"/>
      <c r="G10" s="150"/>
      <c r="H10" s="148"/>
      <c r="I10" s="148"/>
      <c r="J10" s="148"/>
      <c r="K10" s="150"/>
      <c r="L10" s="150"/>
      <c r="M10" s="148"/>
      <c r="N10" s="151"/>
      <c r="O10" s="151"/>
      <c r="P10" s="152">
        <f>P11+P12+P13</f>
        <v>5</v>
      </c>
      <c r="Q10" s="152">
        <f>Q11+Q12+Q13</f>
        <v>233.65</v>
      </c>
      <c r="R10" s="153">
        <v>1</v>
      </c>
      <c r="S10" s="138"/>
    </row>
    <row r="11" spans="1:18" ht="12.75" outlineLevel="1">
      <c r="A11" s="89">
        <v>105</v>
      </c>
      <c r="B11" s="97" t="s">
        <v>304</v>
      </c>
      <c r="C11" s="10" t="s">
        <v>70</v>
      </c>
      <c r="D11" s="8" t="s">
        <v>336</v>
      </c>
      <c r="E11" s="21"/>
      <c r="F11" s="16">
        <v>0</v>
      </c>
      <c r="G11" s="16">
        <v>41.18</v>
      </c>
      <c r="H11" s="20">
        <f>IF((G11-$F$8)&lt;0,0,IF(G11&gt;$I$8,"снят",(G11-$F$8)))</f>
        <v>0</v>
      </c>
      <c r="I11" s="20">
        <f>IF(OR(F11="снят",H11="снят"),100,F11+H11)</f>
        <v>0</v>
      </c>
      <c r="J11" s="22"/>
      <c r="K11" s="16">
        <v>0</v>
      </c>
      <c r="L11" s="16">
        <v>35.24</v>
      </c>
      <c r="M11" s="20">
        <f>IF((L11-$K$8)&lt;0,0,IF(L11&gt;$N$8,"снят",(L11-$K$8)))</f>
        <v>0</v>
      </c>
      <c r="N11" s="20">
        <f>IF(OR(K11="снят",M11="снят"),100,K11+M11)</f>
        <v>0</v>
      </c>
      <c r="O11" s="7"/>
      <c r="P11" s="6">
        <f>I11+N11</f>
        <v>0</v>
      </c>
      <c r="Q11" s="6">
        <f>G11+L11</f>
        <v>76.42</v>
      </c>
      <c r="R11" s="60"/>
    </row>
    <row r="12" spans="1:18" ht="12.75" outlineLevel="1">
      <c r="A12" s="89">
        <v>159</v>
      </c>
      <c r="B12" s="97" t="s">
        <v>337</v>
      </c>
      <c r="C12" s="10" t="s">
        <v>70</v>
      </c>
      <c r="D12" s="6" t="s">
        <v>338</v>
      </c>
      <c r="E12" s="21"/>
      <c r="F12" s="16">
        <v>0</v>
      </c>
      <c r="G12" s="16">
        <v>41.71</v>
      </c>
      <c r="H12" s="20">
        <f>IF((G12-$F$8)&lt;0,0,IF(G12&gt;$I$8,"снят",(G12-$F$8)))</f>
        <v>0</v>
      </c>
      <c r="I12" s="20">
        <f>IF(OR(F12="снят",H12="снят"),100,F12+H12)</f>
        <v>0</v>
      </c>
      <c r="J12" s="22"/>
      <c r="K12" s="16">
        <v>0</v>
      </c>
      <c r="L12" s="16">
        <v>36.49</v>
      </c>
      <c r="M12" s="20">
        <f>IF((L12-$K$8)&lt;0,0,IF(L12&gt;$N$8,"снят",(L12-$K$8)))</f>
        <v>0</v>
      </c>
      <c r="N12" s="20">
        <f>IF(OR(K12="снят",M12="снят"),100,K12+M12)</f>
        <v>0</v>
      </c>
      <c r="O12" s="7"/>
      <c r="P12" s="6">
        <f>I12+N12</f>
        <v>0</v>
      </c>
      <c r="Q12" s="6">
        <f>G12+L12</f>
        <v>78.2</v>
      </c>
      <c r="R12" s="60"/>
    </row>
    <row r="13" spans="1:18" ht="12.75" outlineLevel="1">
      <c r="A13" s="89">
        <v>156</v>
      </c>
      <c r="B13" s="97" t="s">
        <v>339</v>
      </c>
      <c r="C13" s="6" t="s">
        <v>70</v>
      </c>
      <c r="D13" s="6" t="s">
        <v>340</v>
      </c>
      <c r="E13" s="21">
        <v>11011</v>
      </c>
      <c r="F13" s="16">
        <v>5</v>
      </c>
      <c r="G13" s="16">
        <v>42.15</v>
      </c>
      <c r="H13" s="20">
        <f>IF((G13-$F$8)&lt;0,0,IF(G13&gt;$I$8,"снят",(G13-$F$8)))</f>
        <v>0</v>
      </c>
      <c r="I13" s="20">
        <f>IF(OR(F13="снят",H13="снят"),100,F13+H13)</f>
        <v>5</v>
      </c>
      <c r="J13" s="22"/>
      <c r="K13" s="16">
        <v>0</v>
      </c>
      <c r="L13" s="16">
        <v>36.88</v>
      </c>
      <c r="M13" s="20">
        <f>IF((L13-$K$8)&lt;0,0,IF(L13&gt;$N$8,"снят",(L13-$K$8)))</f>
        <v>0</v>
      </c>
      <c r="N13" s="20">
        <f>IF(OR(K13="снят",M13="снят"),100,K13+M13)</f>
        <v>0</v>
      </c>
      <c r="O13" s="7"/>
      <c r="P13" s="6">
        <f>I13+N13</f>
        <v>5</v>
      </c>
      <c r="Q13" s="6">
        <f>G13+L13</f>
        <v>79.03</v>
      </c>
      <c r="R13" s="60"/>
    </row>
    <row r="14" spans="1:19" s="139" customFormat="1" ht="12.75">
      <c r="A14" s="140">
        <v>9</v>
      </c>
      <c r="B14" s="141" t="s">
        <v>348</v>
      </c>
      <c r="C14" s="142"/>
      <c r="D14" s="142"/>
      <c r="E14" s="143"/>
      <c r="F14" s="144"/>
      <c r="G14" s="144"/>
      <c r="H14" s="142"/>
      <c r="I14" s="142"/>
      <c r="J14" s="142"/>
      <c r="K14" s="144"/>
      <c r="L14" s="144"/>
      <c r="M14" s="142"/>
      <c r="N14" s="154"/>
      <c r="O14" s="137"/>
      <c r="P14" s="131">
        <f>P15+P16+P17</f>
        <v>18.75</v>
      </c>
      <c r="Q14" s="131">
        <f>Q15+Q16+Q17</f>
        <v>254.11</v>
      </c>
      <c r="R14" s="145">
        <v>2</v>
      </c>
      <c r="S14" s="138"/>
    </row>
    <row r="15" spans="1:18" ht="12.75" outlineLevel="1">
      <c r="A15" s="89">
        <v>135</v>
      </c>
      <c r="B15" s="97" t="s">
        <v>346</v>
      </c>
      <c r="C15" s="10" t="s">
        <v>70</v>
      </c>
      <c r="D15" s="6" t="s">
        <v>347</v>
      </c>
      <c r="E15" s="21"/>
      <c r="F15" s="16">
        <v>0</v>
      </c>
      <c r="G15" s="16">
        <v>43.46</v>
      </c>
      <c r="H15" s="20">
        <f>IF((G15-$F$8)&lt;0,0,IF(G15&gt;$I$8,"снят",(G15-$F$8)))</f>
        <v>0</v>
      </c>
      <c r="I15" s="20">
        <f>IF(OR(F15="снят",H15="снят"),100,F15+H15)</f>
        <v>0</v>
      </c>
      <c r="J15" s="22"/>
      <c r="K15" s="16">
        <v>5</v>
      </c>
      <c r="L15" s="16">
        <v>39.57</v>
      </c>
      <c r="M15" s="20">
        <f>IF((L15-$K$8)&lt;0,0,IF(L15&gt;$N$8,"снят",(L15-$K$8)))</f>
        <v>2.5700000000000003</v>
      </c>
      <c r="N15" s="20">
        <f>IF(OR(K15="снят",M15="снят"),100,K15+M15)</f>
        <v>7.57</v>
      </c>
      <c r="O15" s="7"/>
      <c r="P15" s="6">
        <f>I15+N15</f>
        <v>7.57</v>
      </c>
      <c r="Q15" s="6">
        <f>G15+L15</f>
        <v>83.03</v>
      </c>
      <c r="R15" s="60"/>
    </row>
    <row r="16" spans="1:19" ht="12.75" outlineLevel="1">
      <c r="A16" s="89">
        <v>129</v>
      </c>
      <c r="B16" s="97" t="s">
        <v>326</v>
      </c>
      <c r="C16" s="10" t="s">
        <v>91</v>
      </c>
      <c r="D16" s="6" t="s">
        <v>349</v>
      </c>
      <c r="E16" s="21"/>
      <c r="F16" s="16">
        <v>0</v>
      </c>
      <c r="G16" s="16">
        <v>49.16</v>
      </c>
      <c r="H16" s="20">
        <f>IF((G16-$F$8)&lt;0,0,IF(G16&gt;$I$8,"снят",(G16-$F$8)))</f>
        <v>2.1599999999999966</v>
      </c>
      <c r="I16" s="20">
        <f>IF(OR(F16="снят",H16="снят"),100,F16+H16)</f>
        <v>2.1599999999999966</v>
      </c>
      <c r="J16" s="22"/>
      <c r="K16" s="16">
        <v>0</v>
      </c>
      <c r="L16" s="16">
        <v>46.02</v>
      </c>
      <c r="M16" s="20">
        <f>IF((L16-$K$8)&lt;0,0,IF(L16&gt;$N$8,"снят",(L16-$K$8)))</f>
        <v>9.020000000000003</v>
      </c>
      <c r="N16" s="20">
        <f>IF(OR(K16="снят",M16="снят"),100,K16+M16)</f>
        <v>9.020000000000003</v>
      </c>
      <c r="O16" s="7"/>
      <c r="P16" s="6">
        <f>I16+N16</f>
        <v>11.18</v>
      </c>
      <c r="Q16" s="6">
        <f>G16+L16</f>
        <v>95.18</v>
      </c>
      <c r="R16" s="60"/>
      <c r="S16" s="74" t="s">
        <v>417</v>
      </c>
    </row>
    <row r="17" spans="1:18" ht="12.75" outlineLevel="1">
      <c r="A17" s="89">
        <v>123</v>
      </c>
      <c r="B17" s="97" t="s">
        <v>350</v>
      </c>
      <c r="C17" s="6" t="s">
        <v>86</v>
      </c>
      <c r="D17" s="6" t="s">
        <v>351</v>
      </c>
      <c r="E17" s="21">
        <v>11011</v>
      </c>
      <c r="F17" s="16">
        <v>0</v>
      </c>
      <c r="G17" s="16">
        <v>40.53</v>
      </c>
      <c r="H17" s="20">
        <f>IF((G17-$F$8)&lt;0,0,IF(G17&gt;$I$8,"снят",(G17-$F$8)))</f>
        <v>0</v>
      </c>
      <c r="I17" s="20">
        <f>IF(OR(F17="снят",H17="снят"),100,F17+H17)</f>
        <v>0</v>
      </c>
      <c r="J17" s="22"/>
      <c r="K17" s="16">
        <v>0</v>
      </c>
      <c r="L17" s="16">
        <v>35.37</v>
      </c>
      <c r="M17" s="20">
        <f>IF((L17-$K$8)&lt;0,0,IF(L17&gt;$N$8,"снят",(L17-$K$8)))</f>
        <v>0</v>
      </c>
      <c r="N17" s="20">
        <f>IF(OR(K17="снят",M17="снят"),100,K17+M17)</f>
        <v>0</v>
      </c>
      <c r="O17" s="7"/>
      <c r="P17" s="6">
        <f>I17+N17</f>
        <v>0</v>
      </c>
      <c r="Q17" s="6">
        <f>G17+L17</f>
        <v>75.9</v>
      </c>
      <c r="R17" s="60"/>
    </row>
    <row r="18" spans="1:19" s="139" customFormat="1" ht="12.75">
      <c r="A18" s="140">
        <v>16</v>
      </c>
      <c r="B18" s="130" t="s">
        <v>258</v>
      </c>
      <c r="C18" s="134"/>
      <c r="D18" s="134"/>
      <c r="E18" s="135"/>
      <c r="F18" s="136"/>
      <c r="G18" s="136"/>
      <c r="H18" s="134"/>
      <c r="I18" s="134"/>
      <c r="J18" s="134"/>
      <c r="K18" s="136"/>
      <c r="L18" s="136"/>
      <c r="M18" s="134"/>
      <c r="N18" s="137"/>
      <c r="O18" s="131"/>
      <c r="P18" s="131">
        <f>P19+P20+P21</f>
        <v>21.729999999999997</v>
      </c>
      <c r="Q18" s="131">
        <f>Q19+Q20+Q21</f>
        <v>241.43</v>
      </c>
      <c r="R18" s="145">
        <v>3</v>
      </c>
      <c r="S18" s="138"/>
    </row>
    <row r="19" spans="1:18" ht="12.75" outlineLevel="1">
      <c r="A19" s="95">
        <v>152</v>
      </c>
      <c r="B19" s="97" t="s">
        <v>278</v>
      </c>
      <c r="C19" s="10" t="s">
        <v>70</v>
      </c>
      <c r="D19" s="8" t="s">
        <v>279</v>
      </c>
      <c r="E19" s="21"/>
      <c r="F19" s="16">
        <v>15</v>
      </c>
      <c r="G19" s="16">
        <v>41.44</v>
      </c>
      <c r="H19" s="20">
        <f>IF((G19-$F$8)&lt;0,0,IF(G19&gt;$I$8,"снят",(G19-$F$8)))</f>
        <v>0</v>
      </c>
      <c r="I19" s="20">
        <f>IF(OR(F19="снят",H19="снят"),100,F19+H19)</f>
        <v>15</v>
      </c>
      <c r="J19" s="22"/>
      <c r="K19" s="16">
        <v>0</v>
      </c>
      <c r="L19" s="16">
        <v>36.64</v>
      </c>
      <c r="M19" s="20">
        <f>IF((L19-$K$8)&lt;0,0,IF(L19&gt;$N$8,"снят",(L19-$K$8)))</f>
        <v>0</v>
      </c>
      <c r="N19" s="20">
        <f>IF(OR(K19="снят",M19="снят"),100,K19+M19)</f>
        <v>0</v>
      </c>
      <c r="O19" s="7"/>
      <c r="P19" s="6">
        <f>I19+N19</f>
        <v>15</v>
      </c>
      <c r="Q19" s="6">
        <f>G19+L19</f>
        <v>78.08</v>
      </c>
      <c r="R19" s="60"/>
    </row>
    <row r="20" spans="1:19" ht="12.75" outlineLevel="1">
      <c r="A20" s="95">
        <v>148</v>
      </c>
      <c r="B20" s="97" t="s">
        <v>280</v>
      </c>
      <c r="C20" s="10" t="s">
        <v>70</v>
      </c>
      <c r="D20" s="6" t="s">
        <v>281</v>
      </c>
      <c r="E20" s="21"/>
      <c r="F20" s="16">
        <v>5</v>
      </c>
      <c r="G20" s="16">
        <v>43.49</v>
      </c>
      <c r="H20" s="20">
        <f>IF((G20-$F$8)&lt;0,0,IF(G20&gt;$I$8,"снят",(G20-$F$8)))</f>
        <v>0</v>
      </c>
      <c r="I20" s="20">
        <f>IF(OR(F20="снят",H20="снят"),100,F20+H20)</f>
        <v>5</v>
      </c>
      <c r="J20" s="22"/>
      <c r="K20" s="16">
        <v>0</v>
      </c>
      <c r="L20" s="16">
        <v>37.3</v>
      </c>
      <c r="M20" s="20">
        <f>IF((L20-$K$8)&lt;0,0,IF(L20&gt;$N$8,"снят",(L20-$K$8)))</f>
        <v>0.29999999999999716</v>
      </c>
      <c r="N20" s="20">
        <f>IF(OR(K20="снят",M20="снят"),100,K20+M20)</f>
        <v>0.29999999999999716</v>
      </c>
      <c r="O20" s="7"/>
      <c r="P20" s="6">
        <f>I20+N20</f>
        <v>5.299999999999997</v>
      </c>
      <c r="Q20" s="6">
        <f>G20+L20</f>
        <v>80.78999999999999</v>
      </c>
      <c r="R20" s="60"/>
      <c r="S20" s="74" t="s">
        <v>417</v>
      </c>
    </row>
    <row r="21" spans="1:18" ht="12.75" outlineLevel="1">
      <c r="A21" s="95">
        <v>145</v>
      </c>
      <c r="B21" s="97" t="s">
        <v>282</v>
      </c>
      <c r="C21" s="6" t="s">
        <v>91</v>
      </c>
      <c r="D21" s="6" t="s">
        <v>283</v>
      </c>
      <c r="E21" s="21">
        <v>11011</v>
      </c>
      <c r="F21" s="16">
        <v>0</v>
      </c>
      <c r="G21" s="16">
        <v>44.13</v>
      </c>
      <c r="H21" s="20">
        <f>IF((G21-$F$8)&lt;0,0,IF(G21&gt;$I$8,"снят",(G21-$F$8)))</f>
        <v>0</v>
      </c>
      <c r="I21" s="20">
        <f>IF(OR(F21="снят",H21="снят"),100,F21+H21)</f>
        <v>0</v>
      </c>
      <c r="J21" s="22"/>
      <c r="K21" s="16">
        <v>0</v>
      </c>
      <c r="L21" s="16">
        <v>38.43</v>
      </c>
      <c r="M21" s="20">
        <f>IF((L21-$K$8)&lt;0,0,IF(L21&gt;$N$8,"снят",(L21-$K$8)))</f>
        <v>1.4299999999999997</v>
      </c>
      <c r="N21" s="20">
        <f>IF(OR(K21="снят",M21="снят"),100,K21+M21)</f>
        <v>1.4299999999999997</v>
      </c>
      <c r="O21" s="7"/>
      <c r="P21" s="6">
        <f>I21+N21</f>
        <v>1.4299999999999997</v>
      </c>
      <c r="Q21" s="6">
        <f>G21+L21</f>
        <v>82.56</v>
      </c>
      <c r="R21" s="60"/>
    </row>
    <row r="22" spans="1:19" s="139" customFormat="1" ht="12.75">
      <c r="A22" s="133">
        <v>17</v>
      </c>
      <c r="B22" s="130" t="s">
        <v>412</v>
      </c>
      <c r="C22" s="134"/>
      <c r="D22" s="134"/>
      <c r="E22" s="135"/>
      <c r="F22" s="136"/>
      <c r="G22" s="136"/>
      <c r="H22" s="134"/>
      <c r="I22" s="134"/>
      <c r="J22" s="134"/>
      <c r="K22" s="136"/>
      <c r="L22" s="136"/>
      <c r="M22" s="134"/>
      <c r="N22" s="137"/>
      <c r="O22" s="131"/>
      <c r="P22" s="131">
        <f>P23+P24+P25</f>
        <v>24.89</v>
      </c>
      <c r="Q22" s="131">
        <f>Q23+Q24+Q25</f>
        <v>242.76999999999998</v>
      </c>
      <c r="R22" s="132">
        <v>4</v>
      </c>
      <c r="S22" s="138"/>
    </row>
    <row r="23" spans="1:19" ht="12.75" outlineLevel="1">
      <c r="A23" s="95">
        <v>139</v>
      </c>
      <c r="B23" s="97" t="s">
        <v>136</v>
      </c>
      <c r="C23" s="6" t="s">
        <v>161</v>
      </c>
      <c r="D23" s="8" t="s">
        <v>162</v>
      </c>
      <c r="E23" s="21"/>
      <c r="F23" s="16">
        <v>5</v>
      </c>
      <c r="G23" s="16">
        <v>42.1</v>
      </c>
      <c r="H23" s="20">
        <f>IF((G23-$F$8)&lt;0,0,IF(G23&gt;$I$8,"снят",(G23-$F$8)))</f>
        <v>0</v>
      </c>
      <c r="I23" s="20">
        <f>IF(OR(F23="снят",H23="снят"),100,F23+H23)</f>
        <v>5</v>
      </c>
      <c r="J23" s="22"/>
      <c r="K23" s="16">
        <v>0</v>
      </c>
      <c r="L23" s="16">
        <v>36.3</v>
      </c>
      <c r="M23" s="20">
        <f>IF((L23-$K$8)&lt;0,0,IF(L23&gt;$N$8,"снят",(L23-$K$8)))</f>
        <v>0</v>
      </c>
      <c r="N23" s="20">
        <f>IF(OR(K23="снят",M23="снят"),100,K23+M23)</f>
        <v>0</v>
      </c>
      <c r="O23" s="7"/>
      <c r="P23" s="6">
        <f>I23+N23</f>
        <v>5</v>
      </c>
      <c r="Q23" s="6">
        <f>G23+L23</f>
        <v>78.4</v>
      </c>
      <c r="R23" s="60"/>
      <c r="S23" s="74" t="s">
        <v>417</v>
      </c>
    </row>
    <row r="24" spans="1:18" ht="12.75" outlineLevel="1">
      <c r="A24" s="95">
        <v>155</v>
      </c>
      <c r="B24" s="97" t="s">
        <v>156</v>
      </c>
      <c r="C24" s="6" t="s">
        <v>163</v>
      </c>
      <c r="D24" s="6" t="s">
        <v>164</v>
      </c>
      <c r="E24" s="21"/>
      <c r="F24" s="16">
        <v>10</v>
      </c>
      <c r="G24" s="16">
        <v>49.15</v>
      </c>
      <c r="H24" s="20">
        <f>IF((G24-$F$8)&lt;0,0,IF(G24&gt;$I$8,"снят",(G24-$F$8)))</f>
        <v>2.1499999999999986</v>
      </c>
      <c r="I24" s="20">
        <f>IF(OR(F24="снят",H24="снят"),100,F24+H24)</f>
        <v>12.149999999999999</v>
      </c>
      <c r="J24" s="22"/>
      <c r="K24" s="16">
        <v>0</v>
      </c>
      <c r="L24" s="16">
        <v>35.15</v>
      </c>
      <c r="M24" s="20">
        <f>IF((L24-$K$8)&lt;0,0,IF(L24&gt;$N$8,"снят",(L24-$K$8)))</f>
        <v>0</v>
      </c>
      <c r="N24" s="20">
        <f>IF(OR(K24="снят",M24="снят"),100,K24+M24)</f>
        <v>0</v>
      </c>
      <c r="O24" s="7"/>
      <c r="P24" s="6">
        <f>I24+N24</f>
        <v>12.149999999999999</v>
      </c>
      <c r="Q24" s="6">
        <f>G24+L24</f>
        <v>84.3</v>
      </c>
      <c r="R24" s="60"/>
    </row>
    <row r="25" spans="1:18" ht="12.75" outlineLevel="1">
      <c r="A25" s="95">
        <v>154</v>
      </c>
      <c r="B25" s="97" t="s">
        <v>134</v>
      </c>
      <c r="C25" s="6" t="s">
        <v>70</v>
      </c>
      <c r="D25" s="6" t="s">
        <v>165</v>
      </c>
      <c r="E25" s="21">
        <v>11011</v>
      </c>
      <c r="F25" s="16">
        <v>0</v>
      </c>
      <c r="G25" s="16">
        <v>40.33</v>
      </c>
      <c r="H25" s="20">
        <f>IF((G25-$F$8)&lt;0,0,IF(G25&gt;$I$8,"снят",(G25-$F$8)))</f>
        <v>0</v>
      </c>
      <c r="I25" s="20">
        <f>IF(OR(F25="снят",H25="снят"),100,F25+H25)</f>
        <v>0</v>
      </c>
      <c r="J25" s="22"/>
      <c r="K25" s="16">
        <v>5</v>
      </c>
      <c r="L25" s="16">
        <v>39.74</v>
      </c>
      <c r="M25" s="20">
        <f>IF((L25-$K$8)&lt;0,0,IF(L25&gt;$N$8,"снят",(L25-$K$8)))</f>
        <v>2.740000000000002</v>
      </c>
      <c r="N25" s="20">
        <f>IF(OR(K25="снят",M25="снят"),100,K25+M25)</f>
        <v>7.740000000000002</v>
      </c>
      <c r="O25" s="7"/>
      <c r="P25" s="6">
        <f>I25+N25</f>
        <v>7.740000000000002</v>
      </c>
      <c r="Q25" s="6">
        <f>G25+L25</f>
        <v>80.07</v>
      </c>
      <c r="R25" s="60"/>
    </row>
    <row r="26" spans="1:19" s="139" customFormat="1" ht="12.75">
      <c r="A26" s="133">
        <v>15</v>
      </c>
      <c r="B26" s="130" t="s">
        <v>411</v>
      </c>
      <c r="C26" s="134"/>
      <c r="D26" s="134"/>
      <c r="E26" s="135"/>
      <c r="F26" s="136"/>
      <c r="G26" s="136"/>
      <c r="H26" s="134"/>
      <c r="I26" s="134"/>
      <c r="J26" s="134"/>
      <c r="K26" s="136"/>
      <c r="L26" s="136"/>
      <c r="M26" s="134"/>
      <c r="N26" s="137"/>
      <c r="O26" s="131"/>
      <c r="P26" s="131">
        <f>P27+P28+P29</f>
        <v>30.009999999999998</v>
      </c>
      <c r="Q26" s="131">
        <f>Q27+Q28+Q29</f>
        <v>259.56</v>
      </c>
      <c r="R26" s="132">
        <v>5</v>
      </c>
      <c r="S26" s="138"/>
    </row>
    <row r="27" spans="1:18" ht="12.75" outlineLevel="1">
      <c r="A27" s="89">
        <v>126</v>
      </c>
      <c r="B27" s="97" t="s">
        <v>140</v>
      </c>
      <c r="C27" s="6" t="s">
        <v>171</v>
      </c>
      <c r="D27" s="8" t="s">
        <v>172</v>
      </c>
      <c r="E27" s="21"/>
      <c r="F27" s="16">
        <v>0</v>
      </c>
      <c r="G27" s="16">
        <v>44.15</v>
      </c>
      <c r="H27" s="20">
        <f>IF((G27-$F$8)&lt;0,0,IF(G27&gt;$I$8,"снят",(G27-$F$8)))</f>
        <v>0</v>
      </c>
      <c r="I27" s="20">
        <f>IF(OR(F27="снят",H27="снят"),100,F27+H27)</f>
        <v>0</v>
      </c>
      <c r="J27" s="22"/>
      <c r="K27" s="16">
        <v>0</v>
      </c>
      <c r="L27" s="16">
        <v>37.46</v>
      </c>
      <c r="M27" s="20">
        <f>IF((L27-$K$8)&lt;0,0,IF(L27&gt;$N$8,"снят",(L27-$K$8)))</f>
        <v>0.46000000000000085</v>
      </c>
      <c r="N27" s="20">
        <f>IF(OR(K27="снят",M27="снят"),100,K27+M27)</f>
        <v>0.46000000000000085</v>
      </c>
      <c r="O27" s="7"/>
      <c r="P27" s="6">
        <f>I27+N27</f>
        <v>0.46000000000000085</v>
      </c>
      <c r="Q27" s="6">
        <f>G27+L27</f>
        <v>81.61</v>
      </c>
      <c r="R27" s="60"/>
    </row>
    <row r="28" spans="1:18" ht="12.75" outlineLevel="1">
      <c r="A28" s="89">
        <v>120</v>
      </c>
      <c r="B28" s="97" t="s">
        <v>173</v>
      </c>
      <c r="C28" s="6" t="s">
        <v>86</v>
      </c>
      <c r="D28" s="6" t="s">
        <v>174</v>
      </c>
      <c r="E28" s="21"/>
      <c r="F28" s="16">
        <v>5</v>
      </c>
      <c r="G28" s="16">
        <v>42.4</v>
      </c>
      <c r="H28" s="20">
        <f>IF((G28-$F$8)&lt;0,0,IF(G28&gt;$I$8,"снят",(G28-$F$8)))</f>
        <v>0</v>
      </c>
      <c r="I28" s="20">
        <f>IF(OR(F28="снят",H28="снят"),100,F28+H28)</f>
        <v>5</v>
      </c>
      <c r="J28" s="22"/>
      <c r="K28" s="16">
        <v>10</v>
      </c>
      <c r="L28" s="16">
        <v>38.37</v>
      </c>
      <c r="M28" s="20">
        <f>IF((L28-$K$8)&lt;0,0,IF(L28&gt;$N$8,"снят",(L28-$K$8)))</f>
        <v>1.3699999999999974</v>
      </c>
      <c r="N28" s="20">
        <f>IF(OR(K28="снят",M28="снят"),100,K28+M28)</f>
        <v>11.369999999999997</v>
      </c>
      <c r="O28" s="7"/>
      <c r="P28" s="6">
        <f>I28+N28</f>
        <v>16.369999999999997</v>
      </c>
      <c r="Q28" s="6">
        <f>G28+L28</f>
        <v>80.77</v>
      </c>
      <c r="R28" s="60"/>
    </row>
    <row r="29" spans="1:18" ht="12.75" outlineLevel="1">
      <c r="A29" s="89">
        <v>114</v>
      </c>
      <c r="B29" s="97" t="s">
        <v>175</v>
      </c>
      <c r="C29" s="6" t="s">
        <v>62</v>
      </c>
      <c r="D29" s="6" t="s">
        <v>176</v>
      </c>
      <c r="E29" s="21">
        <v>11011</v>
      </c>
      <c r="F29" s="16">
        <v>0</v>
      </c>
      <c r="G29" s="16">
        <v>50.05</v>
      </c>
      <c r="H29" s="20">
        <f>IF((G29-$F$8)&lt;0,0,IF(G29&gt;$I$8,"снят",(G29-$F$8)))</f>
        <v>3.049999999999997</v>
      </c>
      <c r="I29" s="20">
        <f>IF(OR(F29="снят",H29="снят"),100,F29+H29)</f>
        <v>3.049999999999997</v>
      </c>
      <c r="J29" s="22"/>
      <c r="K29" s="16">
        <v>0</v>
      </c>
      <c r="L29" s="16">
        <v>47.13</v>
      </c>
      <c r="M29" s="20">
        <f>IF((L29-$K$8)&lt;0,0,IF(L29&gt;$N$8,"снят",(L29-$K$8)))</f>
        <v>10.130000000000003</v>
      </c>
      <c r="N29" s="20">
        <f>IF(OR(K29="снят",M29="снят"),100,K29+M29)</f>
        <v>10.130000000000003</v>
      </c>
      <c r="O29" s="7"/>
      <c r="P29" s="6">
        <f>I29+N29</f>
        <v>13.18</v>
      </c>
      <c r="Q29" s="6">
        <f>G29+L29</f>
        <v>97.18</v>
      </c>
      <c r="R29" s="60"/>
    </row>
    <row r="30" spans="1:19" s="139" customFormat="1" ht="12.75">
      <c r="A30" s="133">
        <v>13</v>
      </c>
      <c r="B30" s="130" t="s">
        <v>443</v>
      </c>
      <c r="C30" s="134"/>
      <c r="D30" s="134"/>
      <c r="E30" s="135"/>
      <c r="F30" s="136"/>
      <c r="G30" s="136"/>
      <c r="H30" s="134"/>
      <c r="I30" s="134"/>
      <c r="J30" s="134"/>
      <c r="K30" s="136"/>
      <c r="L30" s="136"/>
      <c r="M30" s="134"/>
      <c r="N30" s="137"/>
      <c r="O30" s="131"/>
      <c r="P30" s="131">
        <f>P31+P32+P33</f>
        <v>43.260000000000005</v>
      </c>
      <c r="Q30" s="131">
        <f>Q31+Q32+Q33</f>
        <v>262.88</v>
      </c>
      <c r="R30" s="132">
        <v>6</v>
      </c>
      <c r="S30" s="138"/>
    </row>
    <row r="31" spans="1:18" ht="12.75" outlineLevel="1">
      <c r="A31" s="89">
        <v>122</v>
      </c>
      <c r="B31" s="97" t="s">
        <v>36</v>
      </c>
      <c r="C31" s="6" t="s">
        <v>70</v>
      </c>
      <c r="D31" s="8" t="s">
        <v>77</v>
      </c>
      <c r="E31" s="21"/>
      <c r="F31" s="16">
        <v>5</v>
      </c>
      <c r="G31" s="16">
        <v>43.29</v>
      </c>
      <c r="H31" s="20">
        <f>IF((G31-$F$8)&lt;0,0,IF(G31&gt;$I$8,"снят",(G31-$F$8)))</f>
        <v>0</v>
      </c>
      <c r="I31" s="20">
        <f>IF(OR(F31="снят",H31="снят"),100,F31+H31)</f>
        <v>5</v>
      </c>
      <c r="J31" s="22"/>
      <c r="K31" s="16">
        <v>0</v>
      </c>
      <c r="L31" s="16">
        <v>38.6</v>
      </c>
      <c r="M31" s="20">
        <f>IF((L31-$K$8)&lt;0,0,IF(L31&gt;$N$8,"снят",(L31-$K$8)))</f>
        <v>1.6000000000000014</v>
      </c>
      <c r="N31" s="20">
        <f>IF(OR(K31="снят",M31="снят"),100,K31+M31)</f>
        <v>1.6000000000000014</v>
      </c>
      <c r="O31" s="7"/>
      <c r="P31" s="6">
        <f>I31+N31</f>
        <v>6.600000000000001</v>
      </c>
      <c r="Q31" s="6">
        <f>G31+L31</f>
        <v>81.89</v>
      </c>
      <c r="R31" s="60"/>
    </row>
    <row r="32" spans="1:18" ht="12.75" outlineLevel="1">
      <c r="A32" s="89">
        <v>134</v>
      </c>
      <c r="B32" s="106" t="s">
        <v>80</v>
      </c>
      <c r="C32" s="20" t="s">
        <v>81</v>
      </c>
      <c r="D32" s="20" t="s">
        <v>82</v>
      </c>
      <c r="E32" s="21"/>
      <c r="F32" s="16">
        <v>10</v>
      </c>
      <c r="G32" s="16">
        <v>52.63</v>
      </c>
      <c r="H32" s="20">
        <f>IF((G32-$F$8)&lt;0,0,IF(G32&gt;$I$8,"снят",(G32-$F$8)))</f>
        <v>5.630000000000003</v>
      </c>
      <c r="I32" s="20">
        <f>IF(OR(F32="снят",H32="снят"),100,F32+H32)</f>
        <v>15.630000000000003</v>
      </c>
      <c r="J32" s="22"/>
      <c r="K32" s="16">
        <v>5</v>
      </c>
      <c r="L32" s="16">
        <v>46.04</v>
      </c>
      <c r="M32" s="20">
        <f>IF((L32-$K$8)&lt;0,0,IF(L32&gt;$N$8,"снят",(L32-$K$8)))</f>
        <v>9.04</v>
      </c>
      <c r="N32" s="20">
        <f>IF(OR(K32="снят",M32="снят"),100,K32+M32)</f>
        <v>14.04</v>
      </c>
      <c r="O32" s="7"/>
      <c r="P32" s="6">
        <f>I32+N32</f>
        <v>29.67</v>
      </c>
      <c r="Q32" s="6">
        <f>G32+L32</f>
        <v>98.67</v>
      </c>
      <c r="R32" s="60"/>
    </row>
    <row r="33" spans="1:18" ht="12.75" outlineLevel="1">
      <c r="A33" s="89">
        <v>158</v>
      </c>
      <c r="B33" s="97" t="s">
        <v>75</v>
      </c>
      <c r="C33" s="6" t="s">
        <v>72</v>
      </c>
      <c r="D33" s="6" t="s">
        <v>76</v>
      </c>
      <c r="E33" s="21"/>
      <c r="F33" s="16">
        <v>5</v>
      </c>
      <c r="G33" s="16">
        <v>43.33</v>
      </c>
      <c r="H33" s="20">
        <f>IF((G33-$F$8)&lt;0,0,IF(G33&gt;$I$8,"снят",(G33-$F$8)))</f>
        <v>0</v>
      </c>
      <c r="I33" s="20">
        <f>IF(OR(F33="снят",H33="снят"),100,F33+H33)</f>
        <v>5</v>
      </c>
      <c r="J33" s="22"/>
      <c r="K33" s="16">
        <v>0</v>
      </c>
      <c r="L33" s="16">
        <v>38.99</v>
      </c>
      <c r="M33" s="20">
        <f>IF((L33-$K$8)&lt;0,0,IF(L33&gt;$N$8,"снят",(L33-$K$8)))</f>
        <v>1.990000000000002</v>
      </c>
      <c r="N33" s="20">
        <f>IF(OR(K33="снят",M33="снят"),100,K33+M33)</f>
        <v>1.990000000000002</v>
      </c>
      <c r="O33" s="7"/>
      <c r="P33" s="6">
        <f>I33+N33</f>
        <v>6.990000000000002</v>
      </c>
      <c r="Q33" s="6">
        <f>G33+L33</f>
        <v>82.32</v>
      </c>
      <c r="R33" s="60"/>
    </row>
    <row r="34" spans="1:19" s="139" customFormat="1" ht="12.75">
      <c r="A34" s="133">
        <v>6</v>
      </c>
      <c r="B34" s="130" t="s">
        <v>409</v>
      </c>
      <c r="C34" s="134"/>
      <c r="D34" s="134"/>
      <c r="E34" s="135"/>
      <c r="F34" s="136"/>
      <c r="G34" s="136"/>
      <c r="H34" s="134"/>
      <c r="I34" s="134"/>
      <c r="J34" s="134"/>
      <c r="K34" s="136"/>
      <c r="L34" s="136"/>
      <c r="M34" s="134"/>
      <c r="N34" s="137"/>
      <c r="O34" s="131"/>
      <c r="P34" s="131">
        <f>P35+P36+P37</f>
        <v>105.13</v>
      </c>
      <c r="Q34" s="131">
        <f>Q35+Q36+Q37</f>
        <v>196.88</v>
      </c>
      <c r="R34" s="132">
        <v>7</v>
      </c>
      <c r="S34" s="138"/>
    </row>
    <row r="35" spans="1:18" ht="12.75" outlineLevel="1">
      <c r="A35" s="89">
        <v>143</v>
      </c>
      <c r="B35" s="97" t="s">
        <v>168</v>
      </c>
      <c r="C35" s="6" t="s">
        <v>30</v>
      </c>
      <c r="D35" s="8" t="s">
        <v>169</v>
      </c>
      <c r="E35" s="21"/>
      <c r="F35" s="16">
        <v>0</v>
      </c>
      <c r="G35" s="16">
        <v>43.84</v>
      </c>
      <c r="H35" s="20">
        <f>IF((G35-$F$8)&lt;0,0,IF(G35&gt;$I$8,"снят",(G35-$F$8)))</f>
        <v>0</v>
      </c>
      <c r="I35" s="20">
        <f>IF(OR(F35="снят",H35="снят"),100,F35+H35)</f>
        <v>0</v>
      </c>
      <c r="J35" s="22"/>
      <c r="K35" s="16" t="s">
        <v>462</v>
      </c>
      <c r="L35" s="16"/>
      <c r="M35" s="20">
        <f>IF((L35-$K$8)&lt;0,0,IF(L35&gt;$N$8,"снят",(L35-$K$8)))</f>
        <v>0</v>
      </c>
      <c r="N35" s="20">
        <f>IF(OR(K35="снят",M35="снят"),100,K35+M35)</f>
        <v>100</v>
      </c>
      <c r="O35" s="7"/>
      <c r="P35" s="6">
        <f>I35+N35</f>
        <v>100</v>
      </c>
      <c r="Q35" s="6">
        <f>G35+L35</f>
        <v>43.84</v>
      </c>
      <c r="R35" s="60"/>
    </row>
    <row r="36" spans="1:18" ht="12.75" outlineLevel="1">
      <c r="A36" s="89">
        <v>138</v>
      </c>
      <c r="B36" s="97" t="s">
        <v>166</v>
      </c>
      <c r="C36" s="6" t="s">
        <v>62</v>
      </c>
      <c r="D36" s="6" t="s">
        <v>167</v>
      </c>
      <c r="E36" s="21"/>
      <c r="F36" s="16">
        <v>0</v>
      </c>
      <c r="G36" s="16">
        <v>38.97</v>
      </c>
      <c r="H36" s="20">
        <f>IF((G36-$F$8)&lt;0,0,IF(G36&gt;$I$8,"снят",(G36-$F$8)))</f>
        <v>0</v>
      </c>
      <c r="I36" s="20">
        <f>IF(OR(F36="снят",H36="снят"),100,F36+H36)</f>
        <v>0</v>
      </c>
      <c r="J36" s="22"/>
      <c r="K36" s="16">
        <v>0</v>
      </c>
      <c r="L36" s="16">
        <v>35.47</v>
      </c>
      <c r="M36" s="20">
        <f>IF((L36-$K$8)&lt;0,0,IF(L36&gt;$N$8,"снят",(L36-$K$8)))</f>
        <v>0</v>
      </c>
      <c r="N36" s="20">
        <f>IF(OR(K36="снят",M36="снят"),100,K36+M36)</f>
        <v>0</v>
      </c>
      <c r="O36" s="7"/>
      <c r="P36" s="6">
        <f>I36+N36</f>
        <v>0</v>
      </c>
      <c r="Q36" s="6">
        <f>G36+L36</f>
        <v>74.44</v>
      </c>
      <c r="R36" s="60"/>
    </row>
    <row r="37" spans="1:18" ht="12.75" outlineLevel="1">
      <c r="A37" s="89">
        <v>132</v>
      </c>
      <c r="B37" s="97" t="s">
        <v>144</v>
      </c>
      <c r="C37" s="6" t="s">
        <v>86</v>
      </c>
      <c r="D37" s="6" t="s">
        <v>170</v>
      </c>
      <c r="E37" s="21">
        <v>11011</v>
      </c>
      <c r="F37" s="16">
        <v>5</v>
      </c>
      <c r="G37" s="16">
        <v>41.47</v>
      </c>
      <c r="H37" s="20">
        <f>IF((G37-$F$8)&lt;0,0,IF(G37&gt;$I$8,"снят",(G37-$F$8)))</f>
        <v>0</v>
      </c>
      <c r="I37" s="20">
        <f>IF(OR(F37="снят",H37="снят"),100,F37+H37)</f>
        <v>5</v>
      </c>
      <c r="J37" s="22"/>
      <c r="K37" s="16">
        <v>0</v>
      </c>
      <c r="L37" s="16">
        <v>37.13</v>
      </c>
      <c r="M37" s="20">
        <f>IF((L37-$K$8)&lt;0,0,IF(L37&gt;$N$8,"снят",(L37-$K$8)))</f>
        <v>0.13000000000000256</v>
      </c>
      <c r="N37" s="20">
        <f>IF(OR(K37="снят",M37="снят"),100,K37+M37)</f>
        <v>0.13000000000000256</v>
      </c>
      <c r="O37" s="7"/>
      <c r="P37" s="6">
        <f>I37+N37</f>
        <v>5.130000000000003</v>
      </c>
      <c r="Q37" s="6">
        <f>G37+L37</f>
        <v>78.6</v>
      </c>
      <c r="R37" s="60"/>
    </row>
    <row r="38" spans="1:19" s="139" customFormat="1" ht="12.75">
      <c r="A38" s="133">
        <v>5</v>
      </c>
      <c r="B38" s="130" t="s">
        <v>438</v>
      </c>
      <c r="C38" s="134"/>
      <c r="D38" s="134"/>
      <c r="E38" s="135"/>
      <c r="F38" s="136"/>
      <c r="G38" s="136"/>
      <c r="H38" s="134"/>
      <c r="I38" s="134"/>
      <c r="J38" s="134"/>
      <c r="K38" s="136"/>
      <c r="L38" s="136"/>
      <c r="M38" s="134"/>
      <c r="N38" s="137"/>
      <c r="O38" s="131"/>
      <c r="P38" s="131">
        <f>P39+P40+P41</f>
        <v>110</v>
      </c>
      <c r="Q38" s="131">
        <f>Q39+Q40+Q41</f>
        <v>186.48999999999998</v>
      </c>
      <c r="R38" s="132">
        <v>8</v>
      </c>
      <c r="S38" s="138"/>
    </row>
    <row r="39" spans="1:18" ht="12.75" outlineLevel="1">
      <c r="A39" s="89">
        <v>102</v>
      </c>
      <c r="B39" s="97" t="s">
        <v>69</v>
      </c>
      <c r="C39" s="6" t="s">
        <v>70</v>
      </c>
      <c r="D39" s="6" t="s">
        <v>71</v>
      </c>
      <c r="E39" s="21"/>
      <c r="F39" s="16">
        <v>5</v>
      </c>
      <c r="G39" s="16">
        <v>38.91</v>
      </c>
      <c r="H39" s="20">
        <f>IF((G39-$F$8)&lt;0,0,IF(G39&gt;$I$8,"снят",(G39-$F$8)))</f>
        <v>0</v>
      </c>
      <c r="I39" s="20">
        <f>IF(OR(F39="снят",H39="снят"),100,F39+H39)</f>
        <v>5</v>
      </c>
      <c r="J39" s="22"/>
      <c r="K39" s="16">
        <v>0</v>
      </c>
      <c r="L39" s="16">
        <v>34.38</v>
      </c>
      <c r="M39" s="20">
        <f>IF((L39-$K$8)&lt;0,0,IF(L39&gt;$N$8,"снят",(L39-$K$8)))</f>
        <v>0</v>
      </c>
      <c r="N39" s="20">
        <f>IF(OR(K39="снят",M39="снят"),100,K39+M39)</f>
        <v>0</v>
      </c>
      <c r="O39" s="7"/>
      <c r="P39" s="6">
        <f>I39+N39</f>
        <v>5</v>
      </c>
      <c r="Q39" s="6">
        <f>G39+L39</f>
        <v>73.28999999999999</v>
      </c>
      <c r="R39" s="60"/>
    </row>
    <row r="40" spans="1:18" ht="12.75" outlineLevel="1">
      <c r="A40" s="89">
        <v>109</v>
      </c>
      <c r="B40" s="97" t="s">
        <v>42</v>
      </c>
      <c r="C40" s="6" t="s">
        <v>72</v>
      </c>
      <c r="D40" s="6" t="s">
        <v>73</v>
      </c>
      <c r="E40" s="21"/>
      <c r="F40" s="16" t="s">
        <v>462</v>
      </c>
      <c r="G40" s="16"/>
      <c r="H40" s="20">
        <f>IF((G40-$F$8)&lt;0,0,IF(G40&gt;$I$8,"снят",(G40-$F$8)))</f>
        <v>0</v>
      </c>
      <c r="I40" s="20">
        <f>IF(OR(F40="снят",H40="снят"),100,F40+H40)</f>
        <v>100</v>
      </c>
      <c r="J40" s="22"/>
      <c r="K40" s="16">
        <v>5</v>
      </c>
      <c r="L40" s="16">
        <v>36.51</v>
      </c>
      <c r="M40" s="20">
        <f>IF((L40-$K$8)&lt;0,0,IF(L40&gt;$N$8,"снят",(L40-$K$8)))</f>
        <v>0</v>
      </c>
      <c r="N40" s="20">
        <f>IF(OR(K40="снят",M40="снят"),100,K40+M40)</f>
        <v>5</v>
      </c>
      <c r="O40" s="7"/>
      <c r="P40" s="6">
        <f>I40+N40</f>
        <v>105</v>
      </c>
      <c r="Q40" s="6">
        <f>G40+L40</f>
        <v>36.51</v>
      </c>
      <c r="R40" s="60"/>
    </row>
    <row r="41" spans="1:18" ht="12.75" outlineLevel="1">
      <c r="A41" s="89">
        <v>116</v>
      </c>
      <c r="B41" s="97" t="s">
        <v>45</v>
      </c>
      <c r="C41" s="6" t="s">
        <v>70</v>
      </c>
      <c r="D41" s="6" t="s">
        <v>74</v>
      </c>
      <c r="E41" s="21">
        <v>11011</v>
      </c>
      <c r="F41" s="16">
        <v>0</v>
      </c>
      <c r="G41" s="16">
        <v>42.56</v>
      </c>
      <c r="H41" s="20">
        <f>IF((G41-$F$8)&lt;0,0,IF(G41&gt;$I$8,"снят",(G41-$F$8)))</f>
        <v>0</v>
      </c>
      <c r="I41" s="20">
        <f>IF(OR(F41="снят",H41="снят"),100,F41+H41)</f>
        <v>0</v>
      </c>
      <c r="J41" s="22"/>
      <c r="K41" s="16">
        <v>0</v>
      </c>
      <c r="L41" s="16">
        <v>34.13</v>
      </c>
      <c r="M41" s="20">
        <f>IF((L41-$K$8)&lt;0,0,IF(L41&gt;$N$8,"снят",(L41-$K$8)))</f>
        <v>0</v>
      </c>
      <c r="N41" s="20">
        <f>IF(OR(K41="снят",M41="снят"),100,K41+M41)</f>
        <v>0</v>
      </c>
      <c r="O41" s="7"/>
      <c r="P41" s="6">
        <f>I41+N41</f>
        <v>0</v>
      </c>
      <c r="Q41" s="6">
        <f>G41+L41</f>
        <v>76.69</v>
      </c>
      <c r="R41" s="60"/>
    </row>
    <row r="42" spans="1:19" s="139" customFormat="1" ht="12.75">
      <c r="A42" s="133">
        <v>14</v>
      </c>
      <c r="B42" s="130" t="s">
        <v>342</v>
      </c>
      <c r="C42" s="134"/>
      <c r="D42" s="134"/>
      <c r="E42" s="135"/>
      <c r="F42" s="136"/>
      <c r="G42" s="136"/>
      <c r="H42" s="134"/>
      <c r="I42" s="134"/>
      <c r="J42" s="134"/>
      <c r="K42" s="136"/>
      <c r="L42" s="136"/>
      <c r="M42" s="134"/>
      <c r="N42" s="137"/>
      <c r="O42" s="131"/>
      <c r="P42" s="131">
        <f>P43+P44+P45</f>
        <v>115.11000000000001</v>
      </c>
      <c r="Q42" s="131">
        <f>Q43+Q44+Q45</f>
        <v>218.01999999999998</v>
      </c>
      <c r="R42" s="132">
        <v>9</v>
      </c>
      <c r="S42" s="138"/>
    </row>
    <row r="43" spans="1:18" ht="12.75" outlineLevel="1">
      <c r="A43" s="89">
        <v>147</v>
      </c>
      <c r="B43" s="97" t="s">
        <v>365</v>
      </c>
      <c r="C43" s="10" t="s">
        <v>70</v>
      </c>
      <c r="D43" s="6" t="s">
        <v>199</v>
      </c>
      <c r="E43" s="21"/>
      <c r="F43" s="16">
        <v>0</v>
      </c>
      <c r="G43" s="16">
        <v>48.2</v>
      </c>
      <c r="H43" s="20">
        <f>IF((G43-$F$8)&lt;0,0,IF(G43&gt;$I$8,"снят",(G43-$F$8)))</f>
        <v>1.2000000000000028</v>
      </c>
      <c r="I43" s="20">
        <f>IF(OR(F43="снят",H43="снят"),100,F43+H43)</f>
        <v>1.2000000000000028</v>
      </c>
      <c r="J43" s="22"/>
      <c r="K43" s="16">
        <v>0</v>
      </c>
      <c r="L43" s="16">
        <v>41.84</v>
      </c>
      <c r="M43" s="20">
        <f>IF((L43-$K$8)&lt;0,0,IF(L43&gt;$N$8,"снят",(L43-$K$8)))</f>
        <v>4.840000000000003</v>
      </c>
      <c r="N43" s="20">
        <f>IF(OR(K43="снят",M43="снят"),100,K43+M43)</f>
        <v>4.840000000000003</v>
      </c>
      <c r="O43" s="7"/>
      <c r="P43" s="6">
        <f>I43+N43</f>
        <v>6.040000000000006</v>
      </c>
      <c r="Q43" s="6">
        <f>G43+L43</f>
        <v>90.04</v>
      </c>
      <c r="R43" s="60"/>
    </row>
    <row r="44" spans="1:19" ht="12.75" outlineLevel="1">
      <c r="A44" s="89">
        <v>144</v>
      </c>
      <c r="B44" s="97" t="s">
        <v>312</v>
      </c>
      <c r="C44" s="10" t="s">
        <v>72</v>
      </c>
      <c r="D44" s="6" t="s">
        <v>343</v>
      </c>
      <c r="E44" s="21"/>
      <c r="F44" s="16" t="s">
        <v>462</v>
      </c>
      <c r="G44" s="16"/>
      <c r="H44" s="20">
        <f>IF((G44-$F$8)&lt;0,0,IF(G44&gt;$I$8,"снят",(G44-$F$8)))</f>
        <v>0</v>
      </c>
      <c r="I44" s="20">
        <f>IF(OR(F44="снят",H44="снят"),100,F44+H44)</f>
        <v>100</v>
      </c>
      <c r="J44" s="22"/>
      <c r="K44" s="16">
        <v>0</v>
      </c>
      <c r="L44" s="16">
        <v>39.46</v>
      </c>
      <c r="M44" s="20">
        <f>IF((L44-$K$8)&lt;0,0,IF(L44&gt;$N$8,"снят",(L44-$K$8)))</f>
        <v>2.460000000000001</v>
      </c>
      <c r="N44" s="20">
        <f>IF(OR(K44="снят",M44="снят"),100,K44+M44)</f>
        <v>2.460000000000001</v>
      </c>
      <c r="O44" s="7"/>
      <c r="P44" s="6">
        <f>I44+N44</f>
        <v>102.46000000000001</v>
      </c>
      <c r="Q44" s="6">
        <f>G44+L44</f>
        <v>39.46</v>
      </c>
      <c r="R44" s="60"/>
      <c r="S44" s="74" t="s">
        <v>417</v>
      </c>
    </row>
    <row r="45" spans="1:19" ht="12.75" outlineLevel="1">
      <c r="A45" s="89">
        <v>140</v>
      </c>
      <c r="B45" s="97" t="s">
        <v>344</v>
      </c>
      <c r="C45" s="6" t="s">
        <v>91</v>
      </c>
      <c r="D45" s="6" t="s">
        <v>345</v>
      </c>
      <c r="E45" s="21">
        <v>11011</v>
      </c>
      <c r="F45" s="16">
        <v>0</v>
      </c>
      <c r="G45" s="16">
        <v>44.91</v>
      </c>
      <c r="H45" s="20">
        <f>IF((G45-$F$8)&lt;0,0,IF(G45&gt;$I$8,"снят",(G45-$F$8)))</f>
        <v>0</v>
      </c>
      <c r="I45" s="20">
        <f>IF(OR(F45="снят",H45="снят"),100,F45+H45)</f>
        <v>0</v>
      </c>
      <c r="J45" s="22"/>
      <c r="K45" s="16">
        <v>0</v>
      </c>
      <c r="L45" s="16">
        <v>43.61</v>
      </c>
      <c r="M45" s="20">
        <f>IF((L45-$K$8)&lt;0,0,IF(L45&gt;$N$8,"снят",(L45-$K$8)))</f>
        <v>6.609999999999999</v>
      </c>
      <c r="N45" s="20">
        <f>IF(OR(K45="снят",M45="снят"),100,K45+M45)</f>
        <v>6.609999999999999</v>
      </c>
      <c r="O45" s="7"/>
      <c r="P45" s="6">
        <f>I45+N45</f>
        <v>6.609999999999999</v>
      </c>
      <c r="Q45" s="6">
        <f>G45+L45</f>
        <v>88.52</v>
      </c>
      <c r="R45" s="60"/>
      <c r="S45" s="74" t="s">
        <v>417</v>
      </c>
    </row>
    <row r="46" spans="1:19" s="139" customFormat="1" ht="12.75">
      <c r="A46" s="133">
        <v>1</v>
      </c>
      <c r="B46" s="130" t="s">
        <v>355</v>
      </c>
      <c r="C46" s="134"/>
      <c r="D46" s="134"/>
      <c r="E46" s="135"/>
      <c r="F46" s="136"/>
      <c r="G46" s="136"/>
      <c r="H46" s="134"/>
      <c r="I46" s="134"/>
      <c r="J46" s="134"/>
      <c r="K46" s="136"/>
      <c r="L46" s="136"/>
      <c r="M46" s="134"/>
      <c r="N46" s="137"/>
      <c r="O46" s="131"/>
      <c r="P46" s="131">
        <f>P47+P48+P49</f>
        <v>119.64</v>
      </c>
      <c r="Q46" s="131">
        <f>Q47+Q48+Q49</f>
        <v>214.85</v>
      </c>
      <c r="R46" s="132">
        <v>10</v>
      </c>
      <c r="S46" s="138"/>
    </row>
    <row r="47" spans="1:18" ht="12.75" outlineLevel="1">
      <c r="A47" s="89">
        <v>117</v>
      </c>
      <c r="B47" s="97" t="s">
        <v>306</v>
      </c>
      <c r="C47" s="6" t="s">
        <v>86</v>
      </c>
      <c r="D47" s="6" t="s">
        <v>356</v>
      </c>
      <c r="E47" s="21"/>
      <c r="F47" s="16">
        <v>5</v>
      </c>
      <c r="G47" s="16">
        <v>37.93</v>
      </c>
      <c r="H47" s="20">
        <f>IF((G47-$F$8)&lt;0,0,IF(G47&gt;$I$8,"снят",(G47-$F$8)))</f>
        <v>0</v>
      </c>
      <c r="I47" s="20">
        <f>IF(OR(F47="снят",H47="снят"),100,F47+H47)</f>
        <v>5</v>
      </c>
      <c r="J47" s="22"/>
      <c r="K47" s="16">
        <v>0</v>
      </c>
      <c r="L47" s="16">
        <v>35.14</v>
      </c>
      <c r="M47" s="20">
        <f>IF((L47-$K$8)&lt;0,0,IF(L47&gt;$N$8,"снят",(L47-$K$8)))</f>
        <v>0</v>
      </c>
      <c r="N47" s="20">
        <f>IF(OR(K47="снят",M47="снят"),100,K47+M47)</f>
        <v>0</v>
      </c>
      <c r="O47" s="7"/>
      <c r="P47" s="6">
        <f>I47+N47</f>
        <v>5</v>
      </c>
      <c r="Q47" s="6">
        <f>G47+L47</f>
        <v>73.07</v>
      </c>
      <c r="R47" s="60"/>
    </row>
    <row r="48" spans="1:18" ht="12.75" outlineLevel="1">
      <c r="A48" s="89">
        <v>111</v>
      </c>
      <c r="B48" s="97" t="s">
        <v>331</v>
      </c>
      <c r="C48" s="6" t="s">
        <v>70</v>
      </c>
      <c r="D48" s="6" t="s">
        <v>357</v>
      </c>
      <c r="E48" s="21"/>
      <c r="F48" s="16">
        <v>0</v>
      </c>
      <c r="G48" s="16">
        <v>43.14</v>
      </c>
      <c r="H48" s="20">
        <f>IF((G48-$F$8)&lt;0,0,IF(G48&gt;$I$8,"снят",(G48-$F$8)))</f>
        <v>0</v>
      </c>
      <c r="I48" s="20">
        <f>IF(OR(F48="снят",H48="снят"),100,F48+H48)</f>
        <v>0</v>
      </c>
      <c r="J48" s="22"/>
      <c r="K48" s="16">
        <v>0</v>
      </c>
      <c r="L48" s="16">
        <v>39.11</v>
      </c>
      <c r="M48" s="20">
        <f>IF((L48-$K$8)&lt;0,0,IF(L48&gt;$N$8,"снят",(L48-$K$8)))</f>
        <v>2.1099999999999994</v>
      </c>
      <c r="N48" s="20">
        <f>IF(OR(K48="снят",M48="снят"),100,K48+M48)</f>
        <v>2.1099999999999994</v>
      </c>
      <c r="O48" s="7"/>
      <c r="P48" s="6">
        <f>I48+N48</f>
        <v>2.1099999999999994</v>
      </c>
      <c r="Q48" s="6">
        <f>G48+L48</f>
        <v>82.25</v>
      </c>
      <c r="R48" s="60"/>
    </row>
    <row r="49" spans="1:19" ht="12.75" outlineLevel="1">
      <c r="A49" s="89">
        <v>104</v>
      </c>
      <c r="B49" s="97" t="s">
        <v>352</v>
      </c>
      <c r="C49" s="6" t="s">
        <v>353</v>
      </c>
      <c r="D49" s="6" t="s">
        <v>354</v>
      </c>
      <c r="E49" s="21">
        <v>11011</v>
      </c>
      <c r="F49" s="16">
        <v>0</v>
      </c>
      <c r="G49" s="16">
        <v>59.53</v>
      </c>
      <c r="H49" s="20">
        <f>IF((G49-$F$8)&lt;0,0,IF(G49&gt;$I$8,"снят",(G49-$F$8)))</f>
        <v>12.530000000000001</v>
      </c>
      <c r="I49" s="20">
        <f>IF(OR(F49="снят",H49="снят"),100,F49+H49)</f>
        <v>12.530000000000001</v>
      </c>
      <c r="J49" s="22"/>
      <c r="K49" s="16" t="s">
        <v>462</v>
      </c>
      <c r="L49" s="16"/>
      <c r="M49" s="20">
        <f>IF((L49-$K$8)&lt;0,0,IF(L49&gt;$N$8,"снят",(L49-$K$8)))</f>
        <v>0</v>
      </c>
      <c r="N49" s="20">
        <f>IF(OR(K49="снят",M49="снят"),100,K49+M49)</f>
        <v>100</v>
      </c>
      <c r="O49" s="7"/>
      <c r="P49" s="6">
        <f>I49+N49</f>
        <v>112.53</v>
      </c>
      <c r="Q49" s="6">
        <f>G49+L49</f>
        <v>59.53</v>
      </c>
      <c r="R49" s="60"/>
      <c r="S49" s="74" t="s">
        <v>417</v>
      </c>
    </row>
    <row r="50" spans="1:19" s="139" customFormat="1" ht="12.75">
      <c r="A50" s="133">
        <v>8</v>
      </c>
      <c r="B50" s="130" t="s">
        <v>444</v>
      </c>
      <c r="C50" s="134"/>
      <c r="D50" s="134"/>
      <c r="E50" s="135"/>
      <c r="F50" s="136"/>
      <c r="G50" s="136"/>
      <c r="H50" s="134"/>
      <c r="I50" s="134"/>
      <c r="J50" s="134"/>
      <c r="K50" s="136"/>
      <c r="L50" s="136"/>
      <c r="M50" s="134"/>
      <c r="N50" s="137"/>
      <c r="O50" s="131"/>
      <c r="P50" s="131">
        <f>P51+P52+P53</f>
        <v>147.36</v>
      </c>
      <c r="Q50" s="131">
        <f>Q51+Q52+Q53</f>
        <v>252.36</v>
      </c>
      <c r="R50" s="132">
        <v>11</v>
      </c>
      <c r="S50" s="138"/>
    </row>
    <row r="51" spans="1:19" ht="12.75" outlineLevel="1">
      <c r="A51" s="89">
        <v>133</v>
      </c>
      <c r="B51" s="97" t="s">
        <v>83</v>
      </c>
      <c r="C51" s="6" t="s">
        <v>84</v>
      </c>
      <c r="D51" s="8" t="s">
        <v>85</v>
      </c>
      <c r="E51" s="21"/>
      <c r="F51" s="16">
        <v>5</v>
      </c>
      <c r="G51" s="16">
        <v>65.12</v>
      </c>
      <c r="H51" s="20">
        <f>IF((G51-$F$8)&lt;0,0,IF(G51&gt;$I$8,"снят",(G51-$F$8)))</f>
        <v>18.120000000000005</v>
      </c>
      <c r="I51" s="20">
        <f>IF(OR(F51="снят",H51="снят"),100,F51+H51)</f>
        <v>23.120000000000005</v>
      </c>
      <c r="J51" s="22"/>
      <c r="K51" s="16" t="s">
        <v>462</v>
      </c>
      <c r="L51" s="16"/>
      <c r="M51" s="20">
        <f>IF((L51-$K$8)&lt;0,0,IF(L51&gt;$N$8,"снят",(L51-$K$8)))</f>
        <v>0</v>
      </c>
      <c r="N51" s="20">
        <f>IF(OR(K51="снят",M51="снят"),100,K51+M51)</f>
        <v>100</v>
      </c>
      <c r="O51" s="7"/>
      <c r="P51" s="6">
        <f>I51+N51</f>
        <v>123.12</v>
      </c>
      <c r="Q51" s="6">
        <f>G51+L51</f>
        <v>65.12</v>
      </c>
      <c r="R51" s="60"/>
      <c r="S51" s="74" t="s">
        <v>417</v>
      </c>
    </row>
    <row r="52" spans="1:18" ht="12.75" outlineLevel="1">
      <c r="A52" s="59">
        <v>160</v>
      </c>
      <c r="B52" s="5" t="s">
        <v>429</v>
      </c>
      <c r="C52" s="10" t="s">
        <v>70</v>
      </c>
      <c r="D52" s="6" t="s">
        <v>430</v>
      </c>
      <c r="E52" s="21"/>
      <c r="F52" s="16">
        <v>5</v>
      </c>
      <c r="G52" s="16">
        <v>52.18</v>
      </c>
      <c r="H52" s="20">
        <f>IF((G52-$F$8)&lt;0,0,IF(G52&gt;$I$8,"снят",(G52-$F$8)))</f>
        <v>5.18</v>
      </c>
      <c r="I52" s="20">
        <f>IF(OR(F52="снят",H52="снят"),100,F52+H52)</f>
        <v>10.18</v>
      </c>
      <c r="J52" s="22"/>
      <c r="K52" s="16">
        <v>0</v>
      </c>
      <c r="L52" s="16">
        <v>39.08</v>
      </c>
      <c r="M52" s="20">
        <f>IF((L52-$K$8)&lt;0,0,IF(L52&gt;$N$8,"снят",(L52-$K$8)))</f>
        <v>2.0799999999999983</v>
      </c>
      <c r="N52" s="20">
        <f>IF(OR(K52="снят",M52="снят"),100,K52+M52)</f>
        <v>2.0799999999999983</v>
      </c>
      <c r="O52" s="7"/>
      <c r="P52" s="6">
        <f>I52+N52</f>
        <v>12.259999999999998</v>
      </c>
      <c r="Q52" s="6">
        <f>G52+L52</f>
        <v>91.25999999999999</v>
      </c>
      <c r="R52" s="60"/>
    </row>
    <row r="53" spans="1:18" ht="12.75" outlineLevel="1">
      <c r="A53" s="89">
        <v>128</v>
      </c>
      <c r="B53" s="106" t="s">
        <v>78</v>
      </c>
      <c r="C53" s="20" t="s">
        <v>62</v>
      </c>
      <c r="D53" s="20" t="s">
        <v>79</v>
      </c>
      <c r="E53" s="21"/>
      <c r="F53" s="16">
        <v>0</v>
      </c>
      <c r="G53" s="16">
        <v>52.6</v>
      </c>
      <c r="H53" s="20">
        <f>IF((G53-$F$8)&lt;0,0,IF(G53&gt;$I$8,"снят",(G53-$F$8)))</f>
        <v>5.600000000000001</v>
      </c>
      <c r="I53" s="20">
        <f>IF(OR(F53="снят",H53="снят"),100,F53+H53)</f>
        <v>5.600000000000001</v>
      </c>
      <c r="J53" s="22"/>
      <c r="K53" s="16">
        <v>0</v>
      </c>
      <c r="L53" s="16">
        <v>43.38</v>
      </c>
      <c r="M53" s="20">
        <f>IF((L53-$K$8)&lt;0,0,IF(L53&gt;$N$8,"снят",(L53-$K$8)))</f>
        <v>6.380000000000003</v>
      </c>
      <c r="N53" s="20">
        <f>IF(OR(K53="снят",M53="снят"),100,K53+M53)</f>
        <v>6.380000000000003</v>
      </c>
      <c r="O53" s="7"/>
      <c r="P53" s="6">
        <f>I53+N53</f>
        <v>11.980000000000004</v>
      </c>
      <c r="Q53" s="6">
        <f>G53+L53</f>
        <v>95.98</v>
      </c>
      <c r="R53" s="60"/>
    </row>
    <row r="54" spans="1:19" s="139" customFormat="1" ht="12.75">
      <c r="A54" s="133">
        <v>7</v>
      </c>
      <c r="B54" s="130" t="s">
        <v>112</v>
      </c>
      <c r="C54" s="134"/>
      <c r="D54" s="134"/>
      <c r="E54" s="135"/>
      <c r="F54" s="136"/>
      <c r="G54" s="136"/>
      <c r="H54" s="134"/>
      <c r="I54" s="134"/>
      <c r="J54" s="134"/>
      <c r="K54" s="136"/>
      <c r="L54" s="136"/>
      <c r="M54" s="134"/>
      <c r="N54" s="137"/>
      <c r="O54" s="131"/>
      <c r="P54" s="131">
        <f>P55+P56+P57</f>
        <v>157.18</v>
      </c>
      <c r="Q54" s="131">
        <f>Q55+Q56+Q57</f>
        <v>253.25</v>
      </c>
      <c r="R54" s="132">
        <v>12</v>
      </c>
      <c r="S54" s="138"/>
    </row>
    <row r="55" spans="1:18" ht="12.75" outlineLevel="1">
      <c r="A55" s="89">
        <v>121</v>
      </c>
      <c r="B55" s="97" t="s">
        <v>105</v>
      </c>
      <c r="C55" s="10" t="s">
        <v>70</v>
      </c>
      <c r="D55" s="8" t="s">
        <v>113</v>
      </c>
      <c r="E55" s="21"/>
      <c r="F55" s="16">
        <v>0</v>
      </c>
      <c r="G55" s="16">
        <v>51.65</v>
      </c>
      <c r="H55" s="20">
        <f>IF((G55-$F$8)&lt;0,0,IF(G55&gt;$I$8,"снят",(G55-$F$8)))</f>
        <v>4.649999999999999</v>
      </c>
      <c r="I55" s="20">
        <f>IF(OR(F55="снят",H55="снят"),100,F55+H55)</f>
        <v>4.649999999999999</v>
      </c>
      <c r="J55" s="22"/>
      <c r="K55" s="16">
        <v>0</v>
      </c>
      <c r="L55" s="16">
        <v>41.04</v>
      </c>
      <c r="M55" s="20">
        <f>IF((L55-$K$8)&lt;0,0,IF(L55&gt;$N$8,"снят",(L55-$K$8)))</f>
        <v>4.039999999999999</v>
      </c>
      <c r="N55" s="20">
        <f>IF(OR(K55="снят",M55="снят"),100,K55+M55)</f>
        <v>4.039999999999999</v>
      </c>
      <c r="O55" s="7"/>
      <c r="P55" s="6">
        <f>I55+N55</f>
        <v>8.689999999999998</v>
      </c>
      <c r="Q55" s="6">
        <f>G55+L55</f>
        <v>92.69</v>
      </c>
      <c r="R55" s="60"/>
    </row>
    <row r="56" spans="1:18" ht="12.75" outlineLevel="1">
      <c r="A56" s="89">
        <v>115</v>
      </c>
      <c r="B56" s="97" t="s">
        <v>98</v>
      </c>
      <c r="C56" s="10" t="s">
        <v>30</v>
      </c>
      <c r="D56" s="6" t="s">
        <v>114</v>
      </c>
      <c r="E56" s="21"/>
      <c r="F56" s="16">
        <v>10</v>
      </c>
      <c r="G56" s="16">
        <v>43.07</v>
      </c>
      <c r="H56" s="20">
        <f>IF((G56-$F$8)&lt;0,0,IF(G56&gt;$I$8,"снят",(G56-$F$8)))</f>
        <v>0</v>
      </c>
      <c r="I56" s="20">
        <f>IF(OR(F56="снят",H56="снят"),100,F56+H56)</f>
        <v>10</v>
      </c>
      <c r="J56" s="22"/>
      <c r="K56" s="16" t="s">
        <v>462</v>
      </c>
      <c r="L56" s="16"/>
      <c r="M56" s="20">
        <f>IF((L56-$K$8)&lt;0,0,IF(L56&gt;$N$8,"снят",(L56-$K$8)))</f>
        <v>0</v>
      </c>
      <c r="N56" s="20">
        <f>IF(OR(K56="снят",M56="снят"),100,K56+M56)</f>
        <v>100</v>
      </c>
      <c r="O56" s="7"/>
      <c r="P56" s="6">
        <f>I56+N56</f>
        <v>110</v>
      </c>
      <c r="Q56" s="6">
        <f>G56+L56</f>
        <v>43.07</v>
      </c>
      <c r="R56" s="60"/>
    </row>
    <row r="57" spans="1:18" ht="12.75" outlineLevel="1">
      <c r="A57" s="89">
        <v>108</v>
      </c>
      <c r="B57" s="97" t="s">
        <v>110</v>
      </c>
      <c r="C57" s="10" t="s">
        <v>115</v>
      </c>
      <c r="D57" s="6" t="s">
        <v>116</v>
      </c>
      <c r="E57" s="21"/>
      <c r="F57" s="16">
        <v>5</v>
      </c>
      <c r="G57" s="16">
        <v>63.98</v>
      </c>
      <c r="H57" s="20">
        <f>IF((G57-$F$8)&lt;0,0,IF(G57&gt;$I$8,"снят",(G57-$F$8)))</f>
        <v>16.979999999999997</v>
      </c>
      <c r="I57" s="20">
        <f>IF(OR(F57="снят",H57="снят"),100,F57+H57)</f>
        <v>21.979999999999997</v>
      </c>
      <c r="J57" s="22"/>
      <c r="K57" s="16">
        <v>0</v>
      </c>
      <c r="L57" s="16">
        <v>53.51</v>
      </c>
      <c r="M57" s="20">
        <f>IF((L57-$K$8)&lt;0,0,IF(L57&gt;$N$8,"снят",(L57-$K$8)))</f>
        <v>16.509999999999998</v>
      </c>
      <c r="N57" s="20">
        <f>IF(OR(K57="снят",M57="снят"),100,K57+M57)</f>
        <v>16.509999999999998</v>
      </c>
      <c r="O57" s="7"/>
      <c r="P57" s="6">
        <f>I57+N57</f>
        <v>38.489999999999995</v>
      </c>
      <c r="Q57" s="6">
        <f>G57+L57</f>
        <v>117.49</v>
      </c>
      <c r="R57" s="60"/>
    </row>
    <row r="58" spans="1:19" s="139" customFormat="1" ht="12.75">
      <c r="A58" s="133">
        <v>10</v>
      </c>
      <c r="B58" s="130" t="s">
        <v>240</v>
      </c>
      <c r="C58" s="134"/>
      <c r="D58" s="134"/>
      <c r="E58" s="135"/>
      <c r="F58" s="136"/>
      <c r="G58" s="136"/>
      <c r="H58" s="134"/>
      <c r="I58" s="134"/>
      <c r="J58" s="134"/>
      <c r="K58" s="136"/>
      <c r="L58" s="136"/>
      <c r="M58" s="134"/>
      <c r="N58" s="137"/>
      <c r="O58" s="131"/>
      <c r="P58" s="131">
        <f>P59+P60+P61</f>
        <v>246.63</v>
      </c>
      <c r="Q58" s="131">
        <f>Q59+Q60+Q61</f>
        <v>156.35</v>
      </c>
      <c r="R58" s="132">
        <v>13</v>
      </c>
      <c r="S58" s="138"/>
    </row>
    <row r="59" spans="1:19" ht="12.75" outlineLevel="1">
      <c r="A59" s="89">
        <v>137</v>
      </c>
      <c r="B59" s="97" t="s">
        <v>241</v>
      </c>
      <c r="C59" s="10" t="s">
        <v>70</v>
      </c>
      <c r="D59" s="6" t="s">
        <v>242</v>
      </c>
      <c r="E59" s="21"/>
      <c r="F59" s="16" t="s">
        <v>462</v>
      </c>
      <c r="G59" s="16"/>
      <c r="H59" s="20">
        <f>IF((G59-$F$8)&lt;0,0,IF(G59&gt;$I$8,"снят",(G59-$F$8)))</f>
        <v>0</v>
      </c>
      <c r="I59" s="20">
        <f>IF(OR(F59="снят",H59="снят"),100,F59+H59)</f>
        <v>100</v>
      </c>
      <c r="J59" s="22"/>
      <c r="K59" s="16">
        <v>10</v>
      </c>
      <c r="L59" s="16">
        <v>38.75</v>
      </c>
      <c r="M59" s="20">
        <f>IF((L59-$K$8)&lt;0,0,IF(L59&gt;$N$8,"снят",(L59-$K$8)))</f>
        <v>1.75</v>
      </c>
      <c r="N59" s="20">
        <f>IF(OR(K59="снят",M59="снят"),100,K59+M59)</f>
        <v>11.75</v>
      </c>
      <c r="O59" s="7"/>
      <c r="P59" s="6">
        <f>I59+N59</f>
        <v>111.75</v>
      </c>
      <c r="Q59" s="6">
        <f>G59+L59</f>
        <v>38.75</v>
      </c>
      <c r="R59" s="60"/>
      <c r="S59" s="74" t="s">
        <v>417</v>
      </c>
    </row>
    <row r="60" spans="1:19" ht="12.75" outlineLevel="1">
      <c r="A60" s="89">
        <v>131</v>
      </c>
      <c r="B60" s="97" t="s">
        <v>226</v>
      </c>
      <c r="C60" s="10" t="s">
        <v>86</v>
      </c>
      <c r="D60" s="6" t="s">
        <v>243</v>
      </c>
      <c r="E60" s="21"/>
      <c r="F60" s="16">
        <v>5</v>
      </c>
      <c r="G60" s="16">
        <v>40.19</v>
      </c>
      <c r="H60" s="20">
        <f>IF((G60-$F$8)&lt;0,0,IF(G60&gt;$I$8,"снят",(G60-$F$8)))</f>
        <v>0</v>
      </c>
      <c r="I60" s="20">
        <f>IF(OR(F60="снят",H60="снят"),100,F60+H60)</f>
        <v>5</v>
      </c>
      <c r="J60" s="22"/>
      <c r="K60" s="16">
        <v>20</v>
      </c>
      <c r="L60" s="16">
        <v>41.88</v>
      </c>
      <c r="M60" s="20">
        <f>IF((L60-$K$8)&lt;0,0,IF(L60&gt;$N$8,"снят",(L60-$K$8)))</f>
        <v>4.880000000000003</v>
      </c>
      <c r="N60" s="20">
        <f>IF(OR(K60="снят",M60="снят"),100,K60+M60)</f>
        <v>24.880000000000003</v>
      </c>
      <c r="O60" s="7"/>
      <c r="P60" s="6">
        <f>I60+N60</f>
        <v>29.880000000000003</v>
      </c>
      <c r="Q60" s="6">
        <f>G60+L60</f>
        <v>82.07</v>
      </c>
      <c r="R60" s="60"/>
      <c r="S60" s="74" t="s">
        <v>417</v>
      </c>
    </row>
    <row r="61" spans="1:18" ht="12.75" outlineLevel="1">
      <c r="A61" s="89">
        <v>125</v>
      </c>
      <c r="B61" s="97" t="s">
        <v>244</v>
      </c>
      <c r="C61" s="6" t="s">
        <v>70</v>
      </c>
      <c r="D61" s="6" t="s">
        <v>245</v>
      </c>
      <c r="E61" s="21">
        <v>11011</v>
      </c>
      <c r="F61" s="16" t="s">
        <v>462</v>
      </c>
      <c r="G61" s="16"/>
      <c r="H61" s="20">
        <f>IF((G61-$F$8)&lt;0,0,IF(G61&gt;$I$8,"снят",(G61-$F$8)))</f>
        <v>0</v>
      </c>
      <c r="I61" s="20">
        <f>IF(OR(F61="снят",H61="снят"),100,F61+H61)</f>
        <v>100</v>
      </c>
      <c r="J61" s="22"/>
      <c r="K61" s="16">
        <v>5</v>
      </c>
      <c r="L61" s="16">
        <v>35.53</v>
      </c>
      <c r="M61" s="20">
        <f>IF((L61-$K$8)&lt;0,0,IF(L61&gt;$N$8,"снят",(L61-$K$8)))</f>
        <v>0</v>
      </c>
      <c r="N61" s="20">
        <f>IF(OR(K61="снят",M61="снят"),100,K61+M61)</f>
        <v>5</v>
      </c>
      <c r="O61" s="7"/>
      <c r="P61" s="6">
        <f>I61+N61</f>
        <v>105</v>
      </c>
      <c r="Q61" s="6">
        <f>G61+L61</f>
        <v>35.53</v>
      </c>
      <c r="R61" s="60"/>
    </row>
    <row r="62" spans="1:19" s="139" customFormat="1" ht="12.75">
      <c r="A62" s="133">
        <v>11</v>
      </c>
      <c r="B62" s="130" t="s">
        <v>265</v>
      </c>
      <c r="C62" s="134"/>
      <c r="D62" s="134"/>
      <c r="E62" s="135"/>
      <c r="F62" s="136"/>
      <c r="G62" s="136"/>
      <c r="H62" s="134"/>
      <c r="I62" s="134"/>
      <c r="J62" s="134"/>
      <c r="K62" s="136"/>
      <c r="L62" s="136"/>
      <c r="M62" s="134"/>
      <c r="N62" s="137"/>
      <c r="O62" s="131"/>
      <c r="P62" s="131">
        <f>P63+P64+P65</f>
        <v>250.01</v>
      </c>
      <c r="Q62" s="131">
        <f>Q63+Q64+Q65</f>
        <v>309.78</v>
      </c>
      <c r="R62" s="132">
        <v>14</v>
      </c>
      <c r="S62" s="138"/>
    </row>
    <row r="63" spans="1:19" ht="12.75" outlineLevel="1">
      <c r="A63" s="89">
        <v>141</v>
      </c>
      <c r="B63" s="97" t="s">
        <v>284</v>
      </c>
      <c r="C63" s="6" t="s">
        <v>70</v>
      </c>
      <c r="D63" s="6" t="s">
        <v>285</v>
      </c>
      <c r="E63" s="21"/>
      <c r="F63" s="16">
        <v>10</v>
      </c>
      <c r="G63" s="16">
        <v>54.88</v>
      </c>
      <c r="H63" s="20">
        <f>IF((G63-$F$8)&lt;0,0,IF(G63&gt;$I$8,"снят",(G63-$F$8)))</f>
        <v>7.880000000000003</v>
      </c>
      <c r="I63" s="20">
        <f>IF(OR(F63="снят",H63="снят"),100,F63+H63)</f>
        <v>17.880000000000003</v>
      </c>
      <c r="J63" s="22"/>
      <c r="K63" s="16">
        <v>5</v>
      </c>
      <c r="L63" s="16">
        <v>38.25</v>
      </c>
      <c r="M63" s="20">
        <f>IF((L63-$K$8)&lt;0,0,IF(L63&gt;$N$8,"снят",(L63-$K$8)))</f>
        <v>1.25</v>
      </c>
      <c r="N63" s="20">
        <f>IF(OR(K63="снят",M63="снят"),100,K63+M63)</f>
        <v>6.25</v>
      </c>
      <c r="O63" s="7"/>
      <c r="P63" s="6">
        <f>I63+N63</f>
        <v>24.130000000000003</v>
      </c>
      <c r="Q63" s="6">
        <f>G63+L63</f>
        <v>93.13</v>
      </c>
      <c r="R63" s="60"/>
      <c r="S63" s="74" t="s">
        <v>417</v>
      </c>
    </row>
    <row r="64" spans="1:18" ht="12.75" outlineLevel="1">
      <c r="A64" s="89">
        <v>136</v>
      </c>
      <c r="B64" s="97" t="s">
        <v>286</v>
      </c>
      <c r="C64" s="6" t="s">
        <v>70</v>
      </c>
      <c r="D64" s="6" t="s">
        <v>287</v>
      </c>
      <c r="E64" s="21"/>
      <c r="F64" s="16">
        <v>15</v>
      </c>
      <c r="G64" s="16">
        <v>44.12</v>
      </c>
      <c r="H64" s="20">
        <f>IF((G64-$F$8)&lt;0,0,IF(G64&gt;$I$8,"снят",(G64-$F$8)))</f>
        <v>0</v>
      </c>
      <c r="I64" s="20">
        <f>IF(OR(F64="снят",H64="снят"),100,F64+H64)</f>
        <v>15</v>
      </c>
      <c r="J64" s="22"/>
      <c r="K64" s="16">
        <v>5</v>
      </c>
      <c r="L64" s="16">
        <v>42.88</v>
      </c>
      <c r="M64" s="20">
        <f>IF((L64-$K$8)&lt;0,0,IF(L64&gt;$N$8,"снят",(L64-$K$8)))</f>
        <v>5.880000000000003</v>
      </c>
      <c r="N64" s="20">
        <f>IF(OR(K64="снят",M64="снят"),100,K64+M64)</f>
        <v>10.880000000000003</v>
      </c>
      <c r="O64" s="7"/>
      <c r="P64" s="6">
        <f>I64+N64</f>
        <v>25.880000000000003</v>
      </c>
      <c r="Q64" s="6">
        <f>G64+L64</f>
        <v>87</v>
      </c>
      <c r="R64" s="60"/>
    </row>
    <row r="65" spans="1:19" ht="12.75" outlineLevel="1">
      <c r="A65" s="89">
        <v>130</v>
      </c>
      <c r="B65" s="97" t="s">
        <v>288</v>
      </c>
      <c r="C65" s="6" t="s">
        <v>70</v>
      </c>
      <c r="D65" s="6" t="s">
        <v>289</v>
      </c>
      <c r="E65" s="21">
        <v>11011</v>
      </c>
      <c r="F65" s="16">
        <v>5</v>
      </c>
      <c r="G65" s="16">
        <v>70.74</v>
      </c>
      <c r="H65" s="20" t="str">
        <f>IF((G65-$F$8)&lt;0,0,IF(G65&gt;$I$8,"снят",(G65-$F$8)))</f>
        <v>снят</v>
      </c>
      <c r="I65" s="20">
        <f>IF(OR(F65="снят",H65="снят"),100,F65+H65)</f>
        <v>100</v>
      </c>
      <c r="J65" s="22"/>
      <c r="K65" s="16">
        <v>5</v>
      </c>
      <c r="L65" s="16">
        <v>58.91</v>
      </c>
      <c r="M65" s="20" t="str">
        <f>IF((L65-$K$8)&lt;0,0,IF(L65&gt;$N$8,"снят",(L65-$K$8)))</f>
        <v>снят</v>
      </c>
      <c r="N65" s="20">
        <f>IF(OR(K65="снят",M65="снят"),100,K65+M65)</f>
        <v>100</v>
      </c>
      <c r="O65" s="7"/>
      <c r="P65" s="6">
        <f>I65+N65</f>
        <v>200</v>
      </c>
      <c r="Q65" s="6">
        <f>G65+L65</f>
        <v>129.64999999999998</v>
      </c>
      <c r="R65" s="60"/>
      <c r="S65" s="74" t="s">
        <v>417</v>
      </c>
    </row>
    <row r="66" spans="1:19" s="139" customFormat="1" ht="12.75">
      <c r="A66" s="133">
        <v>12</v>
      </c>
      <c r="B66" s="130" t="s">
        <v>410</v>
      </c>
      <c r="C66" s="134"/>
      <c r="D66" s="134"/>
      <c r="E66" s="135"/>
      <c r="F66" s="136"/>
      <c r="G66" s="136"/>
      <c r="H66" s="134"/>
      <c r="I66" s="134"/>
      <c r="J66" s="134"/>
      <c r="K66" s="136"/>
      <c r="L66" s="136"/>
      <c r="M66" s="134"/>
      <c r="N66" s="137"/>
      <c r="O66" s="131"/>
      <c r="P66" s="131">
        <f>P67+P68+P69</f>
        <v>308.78</v>
      </c>
      <c r="Q66" s="131">
        <f>Q67+Q68+Q69</f>
        <v>120.92</v>
      </c>
      <c r="R66" s="132">
        <v>15</v>
      </c>
      <c r="S66" s="138"/>
    </row>
    <row r="67" spans="1:18" ht="12.75" outlineLevel="1">
      <c r="A67" s="89">
        <v>107</v>
      </c>
      <c r="B67" s="97" t="s">
        <v>177</v>
      </c>
      <c r="C67" s="6" t="s">
        <v>86</v>
      </c>
      <c r="D67" s="6" t="s">
        <v>178</v>
      </c>
      <c r="E67" s="21"/>
      <c r="F67" s="16" t="s">
        <v>462</v>
      </c>
      <c r="G67" s="16"/>
      <c r="H67" s="20">
        <f>IF((G67-$F$8)&lt;0,0,IF(G67&gt;$I$8,"снят",(G67-$F$8)))</f>
        <v>0</v>
      </c>
      <c r="I67" s="20">
        <f>IF(OR(F67="снят",H67="снят"),100,F67+H67)</f>
        <v>100</v>
      </c>
      <c r="J67" s="22"/>
      <c r="K67" s="16">
        <v>0</v>
      </c>
      <c r="L67" s="16">
        <v>34.13</v>
      </c>
      <c r="M67" s="20">
        <f>IF((L67-$K$8)&lt;0,0,IF(L67&gt;$N$8,"снят",(L67-$K$8)))</f>
        <v>0</v>
      </c>
      <c r="N67" s="20">
        <f>IF(OR(K67="снят",M67="снят"),100,K67+M67)</f>
        <v>0</v>
      </c>
      <c r="O67" s="7"/>
      <c r="P67" s="6">
        <f>I67+N67</f>
        <v>100</v>
      </c>
      <c r="Q67" s="6">
        <f>G67+L67</f>
        <v>34.13</v>
      </c>
      <c r="R67" s="60"/>
    </row>
    <row r="68" spans="1:19" ht="12.75" outlineLevel="1">
      <c r="A68" s="89">
        <v>157</v>
      </c>
      <c r="B68" s="97" t="s">
        <v>179</v>
      </c>
      <c r="C68" s="6" t="s">
        <v>70</v>
      </c>
      <c r="D68" s="6" t="s">
        <v>180</v>
      </c>
      <c r="E68" s="21"/>
      <c r="F68" s="16">
        <v>0</v>
      </c>
      <c r="G68" s="16">
        <v>46.01</v>
      </c>
      <c r="H68" s="20">
        <f>IF((G68-$F$8)&lt;0,0,IF(G68&gt;$I$8,"снят",(G68-$F$8)))</f>
        <v>0</v>
      </c>
      <c r="I68" s="20">
        <f>IF(OR(F68="снят",H68="снят"),100,F68+H68)</f>
        <v>0</v>
      </c>
      <c r="J68" s="22"/>
      <c r="K68" s="16" t="s">
        <v>462</v>
      </c>
      <c r="L68" s="16"/>
      <c r="M68" s="20">
        <f>IF((L68-$K$8)&lt;0,0,IF(L68&gt;$N$8,"снят",(L68-$K$8)))</f>
        <v>0</v>
      </c>
      <c r="N68" s="20">
        <f>IF(OR(K68="снят",M68="снят"),100,K68+M68)</f>
        <v>100</v>
      </c>
      <c r="O68" s="7"/>
      <c r="P68" s="6">
        <f>I68+N68</f>
        <v>100</v>
      </c>
      <c r="Q68" s="6">
        <f>G68+L68</f>
        <v>46.01</v>
      </c>
      <c r="R68" s="60"/>
      <c r="S68" s="74" t="s">
        <v>417</v>
      </c>
    </row>
    <row r="69" spans="1:18" ht="12.75" outlineLevel="1">
      <c r="A69" s="89">
        <v>153</v>
      </c>
      <c r="B69" s="97" t="s">
        <v>181</v>
      </c>
      <c r="C69" s="6" t="s">
        <v>419</v>
      </c>
      <c r="D69" s="6" t="s">
        <v>182</v>
      </c>
      <c r="E69" s="21">
        <v>11011</v>
      </c>
      <c r="F69" s="16" t="s">
        <v>462</v>
      </c>
      <c r="G69" s="16"/>
      <c r="H69" s="20">
        <f>IF((G69-$F$8)&lt;0,0,IF(G69&gt;$I$8,"снят",(G69-$F$8)))</f>
        <v>0</v>
      </c>
      <c r="I69" s="20">
        <f>IF(OR(F69="снят",H69="снят"),100,F69+H69)</f>
        <v>100</v>
      </c>
      <c r="J69" s="22"/>
      <c r="K69" s="16">
        <v>5</v>
      </c>
      <c r="L69" s="16">
        <v>40.78</v>
      </c>
      <c r="M69" s="20">
        <f>IF((L69-$K$8)&lt;0,0,IF(L69&gt;$N$8,"снят",(L69-$K$8)))</f>
        <v>3.780000000000001</v>
      </c>
      <c r="N69" s="20">
        <f>IF(OR(K69="снят",M69="снят"),100,K69+M69)</f>
        <v>8.780000000000001</v>
      </c>
      <c r="O69" s="7"/>
      <c r="P69" s="6">
        <f>I69+N69</f>
        <v>108.78</v>
      </c>
      <c r="Q69" s="6">
        <f>G69+L69</f>
        <v>40.78</v>
      </c>
      <c r="R69" s="60"/>
    </row>
    <row r="70" spans="1:19" s="139" customFormat="1" ht="12.75">
      <c r="A70" s="133">
        <v>3</v>
      </c>
      <c r="B70" s="130" t="s">
        <v>254</v>
      </c>
      <c r="C70" s="134"/>
      <c r="D70" s="134"/>
      <c r="E70" s="135"/>
      <c r="F70" s="136"/>
      <c r="G70" s="136"/>
      <c r="H70" s="134"/>
      <c r="I70" s="134"/>
      <c r="J70" s="134"/>
      <c r="K70" s="136"/>
      <c r="L70" s="136"/>
      <c r="M70" s="134"/>
      <c r="N70" s="137"/>
      <c r="O70" s="131"/>
      <c r="P70" s="131">
        <f>P71+P72+P73</f>
        <v>313.29</v>
      </c>
      <c r="Q70" s="131">
        <f>Q71+Q72+Q73</f>
        <v>119.29</v>
      </c>
      <c r="R70" s="132">
        <v>16</v>
      </c>
      <c r="S70" s="138"/>
    </row>
    <row r="71" spans="1:18" ht="12.75" outlineLevel="1">
      <c r="A71" s="89">
        <v>113</v>
      </c>
      <c r="B71" s="97" t="s">
        <v>66</v>
      </c>
      <c r="C71" s="10" t="s">
        <v>161</v>
      </c>
      <c r="D71" s="8" t="s">
        <v>255</v>
      </c>
      <c r="E71" s="21"/>
      <c r="F71" s="16" t="s">
        <v>462</v>
      </c>
      <c r="G71" s="16"/>
      <c r="H71" s="20">
        <f>IF((G71-$F$8)&lt;0,0,IF(G71&gt;$I$8,"снят",(G71-$F$8)))</f>
        <v>0</v>
      </c>
      <c r="I71" s="20">
        <f>IF(OR(F71="снят",H71="снят"),100,F71+H71)</f>
        <v>100</v>
      </c>
      <c r="J71" s="22"/>
      <c r="K71" s="16">
        <v>5</v>
      </c>
      <c r="L71" s="16">
        <v>40.3</v>
      </c>
      <c r="M71" s="20">
        <f>IF((L71-$K$8)&lt;0,0,IF(L71&gt;$N$8,"снят",(L71-$K$8)))</f>
        <v>3.299999999999997</v>
      </c>
      <c r="N71" s="20">
        <f>IF(OR(K71="снят",M71="снят"),100,K71+M71)</f>
        <v>8.299999999999997</v>
      </c>
      <c r="O71" s="7"/>
      <c r="P71" s="6">
        <f>I71+N71</f>
        <v>108.3</v>
      </c>
      <c r="Q71" s="6">
        <f>G71+L71</f>
        <v>40.3</v>
      </c>
      <c r="R71" s="60"/>
    </row>
    <row r="72" spans="1:18" ht="12.75" outlineLevel="1">
      <c r="A72" s="89">
        <v>106</v>
      </c>
      <c r="B72" s="97" t="s">
        <v>256</v>
      </c>
      <c r="C72" s="10" t="s">
        <v>86</v>
      </c>
      <c r="D72" s="6" t="s">
        <v>257</v>
      </c>
      <c r="E72" s="21"/>
      <c r="F72" s="16" t="s">
        <v>462</v>
      </c>
      <c r="G72" s="16"/>
      <c r="H72" s="20">
        <f>IF((G72-$F$8)&lt;0,0,IF(G72&gt;$I$8,"снят",(G72-$F$8)))</f>
        <v>0</v>
      </c>
      <c r="I72" s="20">
        <f>IF(OR(F72="снят",H72="снят"),100,F72+H72)</f>
        <v>100</v>
      </c>
      <c r="J72" s="22"/>
      <c r="K72" s="16">
        <v>0</v>
      </c>
      <c r="L72" s="16">
        <v>37.88</v>
      </c>
      <c r="M72" s="20">
        <f>IF((L72-$K$8)&lt;0,0,IF(L72&gt;$N$8,"снят",(L72-$K$8)))</f>
        <v>0.8800000000000026</v>
      </c>
      <c r="N72" s="20">
        <f>IF(OR(K72="снят",M72="снят"),100,K72+M72)</f>
        <v>0.8800000000000026</v>
      </c>
      <c r="O72" s="7"/>
      <c r="P72" s="6">
        <f>I72+N72</f>
        <v>100.88</v>
      </c>
      <c r="Q72" s="6">
        <f>G72+L72</f>
        <v>37.88</v>
      </c>
      <c r="R72" s="60"/>
    </row>
    <row r="73" spans="1:18" ht="12.75" outlineLevel="1">
      <c r="A73" s="89">
        <v>142</v>
      </c>
      <c r="B73" s="97" t="s">
        <v>205</v>
      </c>
      <c r="C73" s="6" t="s">
        <v>70</v>
      </c>
      <c r="D73" s="6" t="s">
        <v>206</v>
      </c>
      <c r="E73" s="21">
        <v>11011</v>
      </c>
      <c r="F73" s="16" t="s">
        <v>462</v>
      </c>
      <c r="G73" s="16"/>
      <c r="H73" s="20">
        <f>IF((G73-$F$8)&lt;0,0,IF(G73&gt;$I$8,"снят",(G73-$F$8)))</f>
        <v>0</v>
      </c>
      <c r="I73" s="20">
        <f>IF(OR(F73="снят",H73="снят"),100,F73+H73)</f>
        <v>100</v>
      </c>
      <c r="J73" s="22"/>
      <c r="K73" s="16">
        <v>0</v>
      </c>
      <c r="L73" s="16">
        <v>41.11</v>
      </c>
      <c r="M73" s="20">
        <f>IF((L73-$K$8)&lt;0,0,IF(L73&gt;$N$8,"снят",(L73-$K$8)))</f>
        <v>4.109999999999999</v>
      </c>
      <c r="N73" s="20">
        <f>IF(OR(K73="снят",M73="снят"),100,K73+M73)</f>
        <v>4.109999999999999</v>
      </c>
      <c r="O73" s="7"/>
      <c r="P73" s="6">
        <f>I73+N73</f>
        <v>104.11</v>
      </c>
      <c r="Q73" s="6">
        <f>G73+L73</f>
        <v>41.11</v>
      </c>
      <c r="R73" s="60"/>
    </row>
    <row r="74" spans="1:19" s="139" customFormat="1" ht="12.75">
      <c r="A74" s="140">
        <v>19</v>
      </c>
      <c r="B74" s="141" t="s">
        <v>446</v>
      </c>
      <c r="C74" s="142"/>
      <c r="D74" s="142"/>
      <c r="E74" s="143"/>
      <c r="F74" s="144"/>
      <c r="G74" s="144"/>
      <c r="H74" s="142"/>
      <c r="I74" s="142"/>
      <c r="J74" s="142"/>
      <c r="K74" s="144"/>
      <c r="L74" s="144"/>
      <c r="M74" s="142"/>
      <c r="N74" s="137"/>
      <c r="O74" s="131"/>
      <c r="P74" s="131">
        <f>P75+P76+P77</f>
        <v>339.45</v>
      </c>
      <c r="Q74" s="131">
        <f>Q75+Q76+Q77</f>
        <v>148.53</v>
      </c>
      <c r="R74" s="145">
        <v>17</v>
      </c>
      <c r="S74" s="138"/>
    </row>
    <row r="75" spans="1:18" ht="12.75" outlineLevel="1">
      <c r="A75" s="59">
        <v>150</v>
      </c>
      <c r="B75" s="5" t="s">
        <v>427</v>
      </c>
      <c r="C75" s="6" t="s">
        <v>86</v>
      </c>
      <c r="D75" s="6" t="s">
        <v>428</v>
      </c>
      <c r="E75" s="21"/>
      <c r="F75" s="16" t="s">
        <v>462</v>
      </c>
      <c r="G75" s="16"/>
      <c r="H75" s="20">
        <f>IF((G75-$F$8)&lt;0,0,IF(G75&gt;$I$8,"снят",(G75-$F$8)))</f>
        <v>0</v>
      </c>
      <c r="I75" s="20">
        <f>IF(OR(F75="снят",H75="снят"),100,F75+H75)</f>
        <v>100</v>
      </c>
      <c r="J75" s="22"/>
      <c r="K75" s="16" t="s">
        <v>462</v>
      </c>
      <c r="L75" s="16"/>
      <c r="M75" s="20">
        <f>IF((L75-$K$8)&lt;0,0,IF(L75&gt;$N$8,"снят",(L75-$K$8)))</f>
        <v>0</v>
      </c>
      <c r="N75" s="20">
        <f>IF(OR(K75="снят",M75="снят"),100,K75+M75)</f>
        <v>100</v>
      </c>
      <c r="O75" s="7"/>
      <c r="P75" s="6">
        <f>I75+N75</f>
        <v>200</v>
      </c>
      <c r="Q75" s="6">
        <f>G75+L75</f>
        <v>0</v>
      </c>
      <c r="R75" s="60"/>
    </row>
    <row r="76" spans="1:18" ht="12.75" outlineLevel="1">
      <c r="A76" s="61">
        <v>161</v>
      </c>
      <c r="B76" s="5" t="s">
        <v>42</v>
      </c>
      <c r="C76" s="10" t="s">
        <v>187</v>
      </c>
      <c r="D76" s="6" t="s">
        <v>433</v>
      </c>
      <c r="E76" s="21"/>
      <c r="F76" s="16">
        <v>0</v>
      </c>
      <c r="G76" s="16">
        <v>54.94</v>
      </c>
      <c r="H76" s="20">
        <f>IF((G76-$F$8)&lt;0,0,IF(G76&gt;$I$8,"снят",(G76-$F$8)))</f>
        <v>7.939999999999998</v>
      </c>
      <c r="I76" s="20">
        <f>IF(OR(F76="снят",H76="снят"),100,F76+H76)</f>
        <v>7.939999999999998</v>
      </c>
      <c r="J76" s="22"/>
      <c r="K76" s="16" t="s">
        <v>462</v>
      </c>
      <c r="L76" s="16"/>
      <c r="M76" s="20">
        <f>IF((L76-$K$8)&lt;0,0,IF(L76&gt;$N$8,"снят",(L76-$K$8)))</f>
        <v>0</v>
      </c>
      <c r="N76" s="20">
        <f>IF(OR(K76="снят",M76="снят"),100,K76+M76)</f>
        <v>100</v>
      </c>
      <c r="O76" s="7"/>
      <c r="P76" s="6">
        <f>I76+N76</f>
        <v>107.94</v>
      </c>
      <c r="Q76" s="6">
        <f>G76+L76</f>
        <v>54.94</v>
      </c>
      <c r="R76" s="60"/>
    </row>
    <row r="77" spans="1:18" ht="13.5" outlineLevel="1" thickBot="1">
      <c r="A77" s="90">
        <v>118</v>
      </c>
      <c r="B77" s="160" t="s">
        <v>75</v>
      </c>
      <c r="C77" s="68" t="s">
        <v>86</v>
      </c>
      <c r="D77" s="68" t="s">
        <v>87</v>
      </c>
      <c r="E77" s="66">
        <v>11011</v>
      </c>
      <c r="F77" s="67">
        <v>5</v>
      </c>
      <c r="G77" s="67">
        <v>45.08</v>
      </c>
      <c r="H77" s="68">
        <f>IF((G77-$F$8)&lt;0,0,IF(G77&gt;$I$8,"снят",(G77-$F$8)))</f>
        <v>0</v>
      </c>
      <c r="I77" s="68">
        <f>IF(OR(F77="снят",H77="снят"),100,F77+H77)</f>
        <v>5</v>
      </c>
      <c r="J77" s="69"/>
      <c r="K77" s="67">
        <v>15</v>
      </c>
      <c r="L77" s="67">
        <v>48.51</v>
      </c>
      <c r="M77" s="68">
        <f>IF((L77-$K$8)&lt;0,0,IF(L77&gt;$N$8,"снят",(L77-$K$8)))</f>
        <v>11.509999999999998</v>
      </c>
      <c r="N77" s="68">
        <f>IF(OR(K77="снят",M77="снят"),100,K77+M77)</f>
        <v>26.509999999999998</v>
      </c>
      <c r="O77" s="70"/>
      <c r="P77" s="65">
        <f>I77+N77</f>
        <v>31.509999999999998</v>
      </c>
      <c r="Q77" s="65">
        <f>G77+L77</f>
        <v>93.59</v>
      </c>
      <c r="R77" s="71"/>
    </row>
  </sheetData>
  <sheetProtection sort="0"/>
  <autoFilter ref="S9:S77"/>
  <printOptions/>
  <pageMargins left="0.31" right="0.41" top="0.31" bottom="0.32" header="0.16" footer="0.16"/>
  <pageSetup horizontalDpi="600" verticalDpi="600" orientation="landscape" paperSize="9" scale="91" r:id="rId1"/>
  <headerFooter alignWithMargins="0">
    <oddFooter>&amp;C&amp;P&amp;R&amp;"Arial Cyr,курсив" &amp;A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92"/>
  <sheetViews>
    <sheetView zoomScale="75" zoomScaleNormal="75" workbookViewId="0" topLeftCell="A13">
      <pane xSplit="4" topLeftCell="H1" activePane="topRight" state="frozen"/>
      <selection pane="topLeft" activeCell="A1" sqref="A1"/>
      <selection pane="topRight" activeCell="P30" sqref="P30"/>
    </sheetView>
  </sheetViews>
  <sheetFormatPr defaultColWidth="9.00390625" defaultRowHeight="12.75" outlineLevelRow="1"/>
  <cols>
    <col min="1" max="1" width="5.375" style="0" customWidth="1"/>
    <col min="2" max="2" width="23.00390625" style="98" customWidth="1"/>
    <col min="3" max="3" width="11.375" style="0" customWidth="1"/>
    <col min="4" max="4" width="12.375" style="0" customWidth="1"/>
    <col min="5" max="5" width="0.875" style="0" customWidth="1"/>
    <col min="6" max="6" width="8.00390625" style="0" customWidth="1"/>
    <col min="7" max="7" width="7.25390625" style="0" customWidth="1"/>
    <col min="8" max="8" width="7.875" style="0" customWidth="1"/>
    <col min="9" max="9" width="10.125" style="0" customWidth="1"/>
    <col min="10" max="10" width="0.875" style="0" customWidth="1"/>
    <col min="11" max="11" width="8.25390625" style="0" customWidth="1"/>
    <col min="12" max="12" width="7.25390625" style="0" customWidth="1"/>
    <col min="13" max="13" width="9.25390625" style="0" customWidth="1"/>
    <col min="14" max="14" width="10.00390625" style="0" customWidth="1"/>
    <col min="15" max="15" width="0.875" style="0" customWidth="1"/>
    <col min="16" max="16" width="9.375" style="0" customWidth="1"/>
    <col min="18" max="18" width="4.375" style="0" customWidth="1"/>
    <col min="19" max="19" width="6.625" style="0" customWidth="1"/>
  </cols>
  <sheetData>
    <row r="1" spans="1:12" ht="18">
      <c r="A1" s="1" t="s">
        <v>0</v>
      </c>
      <c r="F1" s="24" t="s">
        <v>25</v>
      </c>
      <c r="G1" s="25"/>
      <c r="H1" s="26"/>
      <c r="I1" s="25"/>
      <c r="J1" s="25"/>
      <c r="K1" s="3"/>
      <c r="L1" s="3"/>
    </row>
    <row r="3" spans="2:16" ht="18">
      <c r="B3" s="12" t="s">
        <v>15</v>
      </c>
      <c r="C3" s="25" t="s">
        <v>457</v>
      </c>
      <c r="D3" s="25"/>
      <c r="E3" s="3"/>
      <c r="N3" t="s">
        <v>1</v>
      </c>
      <c r="P3" s="27" t="s">
        <v>27</v>
      </c>
    </row>
    <row r="4" ht="12.75">
      <c r="N4" s="3"/>
    </row>
    <row r="5" spans="6:14" ht="12.75">
      <c r="F5" s="23" t="s">
        <v>21</v>
      </c>
      <c r="I5" s="28">
        <v>165</v>
      </c>
      <c r="K5" s="23" t="s">
        <v>2</v>
      </c>
      <c r="N5" s="28">
        <v>150</v>
      </c>
    </row>
    <row r="6" spans="2:13" ht="12.75">
      <c r="B6" s="11" t="s">
        <v>445</v>
      </c>
      <c r="C6" s="28">
        <v>20</v>
      </c>
      <c r="F6" s="2" t="s">
        <v>20</v>
      </c>
      <c r="H6" s="29">
        <f>I5/F8</f>
        <v>3.5106382978723403</v>
      </c>
      <c r="K6" s="2" t="s">
        <v>20</v>
      </c>
      <c r="M6" s="29">
        <f>N5/K8</f>
        <v>4.054054054054054</v>
      </c>
    </row>
    <row r="7" spans="6:14" ht="13.5" thickBot="1">
      <c r="F7" t="s">
        <v>3</v>
      </c>
      <c r="G7" s="3"/>
      <c r="I7" t="s">
        <v>4</v>
      </c>
      <c r="K7" t="s">
        <v>3</v>
      </c>
      <c r="L7" s="3"/>
      <c r="N7" t="s">
        <v>4</v>
      </c>
    </row>
    <row r="8" spans="1:18" ht="18.75" thickBot="1">
      <c r="A8" s="30" t="s">
        <v>5</v>
      </c>
      <c r="B8" s="99"/>
      <c r="C8" s="3"/>
      <c r="D8" s="3"/>
      <c r="E8" s="3"/>
      <c r="F8" s="31">
        <v>47</v>
      </c>
      <c r="G8" s="3"/>
      <c r="H8" s="33"/>
      <c r="I8" s="31">
        <v>70</v>
      </c>
      <c r="J8" s="3"/>
      <c r="K8" s="31">
        <v>37</v>
      </c>
      <c r="L8" s="32"/>
      <c r="M8" s="33"/>
      <c r="N8" s="31">
        <v>55</v>
      </c>
      <c r="O8" s="32"/>
      <c r="P8" s="3"/>
      <c r="Q8" s="3"/>
      <c r="R8" s="3"/>
    </row>
    <row r="9" spans="1:20" s="14" customFormat="1" ht="36.75" customHeight="1" thickBot="1">
      <c r="A9" s="34" t="s">
        <v>6</v>
      </c>
      <c r="B9" s="100" t="s">
        <v>22</v>
      </c>
      <c r="C9" s="35" t="s">
        <v>7</v>
      </c>
      <c r="D9" s="35" t="s">
        <v>8</v>
      </c>
      <c r="E9" s="36"/>
      <c r="F9" s="35" t="s">
        <v>9</v>
      </c>
      <c r="G9" s="35" t="s">
        <v>10</v>
      </c>
      <c r="H9" s="35" t="s">
        <v>11</v>
      </c>
      <c r="I9" s="35" t="s">
        <v>12</v>
      </c>
      <c r="J9" s="36"/>
      <c r="K9" s="35" t="s">
        <v>9</v>
      </c>
      <c r="L9" s="35" t="s">
        <v>10</v>
      </c>
      <c r="M9" s="35" t="s">
        <v>11</v>
      </c>
      <c r="N9" s="35" t="s">
        <v>12</v>
      </c>
      <c r="O9" s="36"/>
      <c r="P9" s="35" t="s">
        <v>13</v>
      </c>
      <c r="Q9" s="35" t="s">
        <v>14</v>
      </c>
      <c r="R9" s="37" t="s">
        <v>17</v>
      </c>
      <c r="S9" s="52"/>
      <c r="T9" s="15"/>
    </row>
    <row r="10" spans="1:19" s="139" customFormat="1" ht="12.75">
      <c r="A10" s="146">
        <v>7</v>
      </c>
      <c r="B10" s="147" t="s">
        <v>363</v>
      </c>
      <c r="C10" s="148"/>
      <c r="D10" s="148"/>
      <c r="E10" s="149"/>
      <c r="F10" s="150"/>
      <c r="G10" s="150"/>
      <c r="H10" s="148"/>
      <c r="I10" s="148"/>
      <c r="J10" s="148"/>
      <c r="K10" s="150"/>
      <c r="L10" s="150"/>
      <c r="M10" s="148"/>
      <c r="N10" s="151"/>
      <c r="O10" s="152"/>
      <c r="P10" s="152">
        <f>P11+P12+P13</f>
        <v>0.8900000000000006</v>
      </c>
      <c r="Q10" s="152">
        <f>Q11+Q12+Q13</f>
        <v>236.91000000000003</v>
      </c>
      <c r="R10" s="153">
        <v>1</v>
      </c>
      <c r="S10" s="138"/>
    </row>
    <row r="11" spans="1:19" ht="12.75" outlineLevel="1">
      <c r="A11" s="89">
        <v>239</v>
      </c>
      <c r="B11" s="97" t="s">
        <v>350</v>
      </c>
      <c r="C11" s="6" t="s">
        <v>72</v>
      </c>
      <c r="D11" s="8" t="s">
        <v>364</v>
      </c>
      <c r="E11" s="21"/>
      <c r="F11" s="16">
        <v>0</v>
      </c>
      <c r="G11" s="16">
        <v>39.21</v>
      </c>
      <c r="H11" s="20">
        <f>IF((G11-$F$8)&lt;0,0,IF(G11&gt;$I$8,"снят",(G11-$F$8)))</f>
        <v>0</v>
      </c>
      <c r="I11" s="20">
        <f>IF(OR(F11="снят",H11="снят"),100,F11+H11)</f>
        <v>0</v>
      </c>
      <c r="J11" s="22"/>
      <c r="K11" s="16">
        <v>0</v>
      </c>
      <c r="L11" s="16">
        <v>35.18</v>
      </c>
      <c r="M11" s="20">
        <f>IF((L11-$K$8)&lt;0,0,IF(L11&gt;$N$8,"снят",(L11-$K$8)))</f>
        <v>0</v>
      </c>
      <c r="N11" s="20">
        <f>IF(OR(K11="снят",M11="снят"),100,K11+M11)</f>
        <v>0</v>
      </c>
      <c r="O11" s="7"/>
      <c r="P11" s="6">
        <f>I11+N11</f>
        <v>0</v>
      </c>
      <c r="Q11" s="6">
        <f>G11+L11</f>
        <v>74.39</v>
      </c>
      <c r="R11" s="60"/>
      <c r="S11" s="47"/>
    </row>
    <row r="12" spans="1:19" ht="12.75" outlineLevel="1">
      <c r="A12" s="89">
        <v>263</v>
      </c>
      <c r="B12" s="97" t="s">
        <v>365</v>
      </c>
      <c r="C12" s="6" t="s">
        <v>70</v>
      </c>
      <c r="D12" s="6" t="s">
        <v>366</v>
      </c>
      <c r="E12" s="21"/>
      <c r="F12" s="16">
        <v>0</v>
      </c>
      <c r="G12" s="16">
        <v>43.53</v>
      </c>
      <c r="H12" s="20">
        <f>IF((G12-$F$8)&lt;0,0,IF(G12&gt;$I$8,"снят",(G12-$F$8)))</f>
        <v>0</v>
      </c>
      <c r="I12" s="20">
        <f>IF(OR(F12="снят",H12="снят"),100,F12+H12)</f>
        <v>0</v>
      </c>
      <c r="J12" s="22"/>
      <c r="K12" s="16">
        <v>0</v>
      </c>
      <c r="L12" s="16">
        <v>36.81</v>
      </c>
      <c r="M12" s="20">
        <f>IF((L12-$K$8)&lt;0,0,IF(L12&gt;$N$8,"снят",(L12-$K$8)))</f>
        <v>0</v>
      </c>
      <c r="N12" s="20">
        <f>IF(OR(K12="снят",M12="снят"),100,K12+M12)</f>
        <v>0</v>
      </c>
      <c r="O12" s="7"/>
      <c r="P12" s="6">
        <f>I12+N12</f>
        <v>0</v>
      </c>
      <c r="Q12" s="6">
        <f>G12+L12</f>
        <v>80.34</v>
      </c>
      <c r="R12" s="60"/>
      <c r="S12" s="47"/>
    </row>
    <row r="13" spans="1:19" ht="12.75" outlineLevel="1">
      <c r="A13" s="89">
        <v>227</v>
      </c>
      <c r="B13" s="97" t="s">
        <v>331</v>
      </c>
      <c r="C13" s="6" t="s">
        <v>70</v>
      </c>
      <c r="D13" s="6" t="s">
        <v>362</v>
      </c>
      <c r="E13" s="21">
        <v>11011</v>
      </c>
      <c r="F13" s="16">
        <v>0</v>
      </c>
      <c r="G13" s="16">
        <v>44.29</v>
      </c>
      <c r="H13" s="20">
        <f>IF((G13-$F$8)&lt;0,0,IF(G13&gt;$I$8,"снят",(G13-$F$8)))</f>
        <v>0</v>
      </c>
      <c r="I13" s="20">
        <f>IF(OR(F13="снят",H13="снят"),100,F13+H13)</f>
        <v>0</v>
      </c>
      <c r="J13" s="22"/>
      <c r="K13" s="16">
        <v>0</v>
      </c>
      <c r="L13" s="16">
        <v>37.89</v>
      </c>
      <c r="M13" s="20">
        <f>IF((L13-$K$8)&lt;0,0,IF(L13&gt;$N$8,"снят",(L13-$K$8)))</f>
        <v>0.8900000000000006</v>
      </c>
      <c r="N13" s="20">
        <f>IF(OR(K13="снят",M13="снят"),100,K13+M13)</f>
        <v>0.8900000000000006</v>
      </c>
      <c r="O13" s="7"/>
      <c r="P13" s="6">
        <f>I13+N13</f>
        <v>0.8900000000000006</v>
      </c>
      <c r="Q13" s="6">
        <f>G13+L13</f>
        <v>82.18</v>
      </c>
      <c r="R13" s="60"/>
      <c r="S13" s="47"/>
    </row>
    <row r="14" spans="1:19" s="139" customFormat="1" ht="12.75">
      <c r="A14" s="133">
        <v>19</v>
      </c>
      <c r="B14" s="130" t="s">
        <v>416</v>
      </c>
      <c r="C14" s="134"/>
      <c r="D14" s="134"/>
      <c r="E14" s="135"/>
      <c r="F14" s="136"/>
      <c r="G14" s="136"/>
      <c r="H14" s="134"/>
      <c r="I14" s="134"/>
      <c r="J14" s="134"/>
      <c r="K14" s="136"/>
      <c r="L14" s="136"/>
      <c r="M14" s="134"/>
      <c r="N14" s="137"/>
      <c r="O14" s="131"/>
      <c r="P14" s="131">
        <f>P15+P16+P17</f>
        <v>5</v>
      </c>
      <c r="Q14" s="131">
        <f>Q15+Q16+Q17</f>
        <v>219.82</v>
      </c>
      <c r="R14" s="132">
        <v>2</v>
      </c>
      <c r="S14" s="138"/>
    </row>
    <row r="15" spans="1:19" ht="12.75" outlineLevel="1">
      <c r="A15" s="89">
        <v>232</v>
      </c>
      <c r="B15" s="97" t="s">
        <v>183</v>
      </c>
      <c r="C15" s="6" t="s">
        <v>91</v>
      </c>
      <c r="D15" s="6" t="s">
        <v>184</v>
      </c>
      <c r="E15" s="21"/>
      <c r="F15" s="16">
        <v>0</v>
      </c>
      <c r="G15" s="16">
        <v>38.22</v>
      </c>
      <c r="H15" s="20">
        <f>IF((G15-$F$8)&lt;0,0,IF(G15&gt;$I$8,"снят",(G15-$F$8)))</f>
        <v>0</v>
      </c>
      <c r="I15" s="20">
        <f>IF(OR(F15="снят",H15="снят"),100,F15+H15)</f>
        <v>0</v>
      </c>
      <c r="J15" s="22"/>
      <c r="K15" s="16">
        <v>0</v>
      </c>
      <c r="L15" s="16">
        <v>32.8</v>
      </c>
      <c r="M15" s="20">
        <f>IF((L15-$K$8)&lt;0,0,IF(L15&gt;$N$8,"снят",(L15-$K$8)))</f>
        <v>0</v>
      </c>
      <c r="N15" s="20">
        <f>IF(OR(K15="снят",M15="снят"),100,K15+M15)</f>
        <v>0</v>
      </c>
      <c r="O15" s="7"/>
      <c r="P15" s="6">
        <f>I15+N15</f>
        <v>0</v>
      </c>
      <c r="Q15" s="6">
        <f>G15+L15</f>
        <v>71.02</v>
      </c>
      <c r="R15" s="60"/>
      <c r="S15" s="47"/>
    </row>
    <row r="16" spans="1:19" ht="12.75" outlineLevel="1">
      <c r="A16" s="89">
        <v>242</v>
      </c>
      <c r="B16" s="97" t="s">
        <v>130</v>
      </c>
      <c r="C16" s="6" t="s">
        <v>185</v>
      </c>
      <c r="D16" s="6" t="s">
        <v>186</v>
      </c>
      <c r="E16" s="21"/>
      <c r="F16" s="16">
        <v>0</v>
      </c>
      <c r="G16" s="16">
        <v>38.67</v>
      </c>
      <c r="H16" s="20">
        <f>IF((G16-$F$8)&lt;0,0,IF(G16&gt;$I$8,"снят",(G16-$F$8)))</f>
        <v>0</v>
      </c>
      <c r="I16" s="20">
        <f>IF(OR(F16="снят",H16="снят"),100,F16+H16)</f>
        <v>0</v>
      </c>
      <c r="J16" s="22"/>
      <c r="K16" s="16">
        <v>0</v>
      </c>
      <c r="L16" s="16">
        <v>34.38</v>
      </c>
      <c r="M16" s="20">
        <f>IF((L16-$K$8)&lt;0,0,IF(L16&gt;$N$8,"снят",(L16-$K$8)))</f>
        <v>0</v>
      </c>
      <c r="N16" s="20">
        <f>IF(OR(K16="снят",M16="снят"),100,K16+M16)</f>
        <v>0</v>
      </c>
      <c r="O16" s="7"/>
      <c r="P16" s="6">
        <f>I16+N16</f>
        <v>0</v>
      </c>
      <c r="Q16" s="6">
        <f>G16+L16</f>
        <v>73.05000000000001</v>
      </c>
      <c r="R16" s="60"/>
      <c r="S16" s="47"/>
    </row>
    <row r="17" spans="1:19" ht="12.75" outlineLevel="1">
      <c r="A17" s="89">
        <v>230</v>
      </c>
      <c r="B17" s="97" t="s">
        <v>134</v>
      </c>
      <c r="C17" s="6" t="s">
        <v>187</v>
      </c>
      <c r="D17" s="6" t="s">
        <v>188</v>
      </c>
      <c r="E17" s="21">
        <v>11011</v>
      </c>
      <c r="F17" s="16">
        <v>5</v>
      </c>
      <c r="G17" s="16">
        <v>40.88</v>
      </c>
      <c r="H17" s="20">
        <f>IF((G17-$F$8)&lt;0,0,IF(G17&gt;$I$8,"снят",(G17-$F$8)))</f>
        <v>0</v>
      </c>
      <c r="I17" s="20">
        <f>IF(OR(F17="снят",H17="снят"),100,F17+H17)</f>
        <v>5</v>
      </c>
      <c r="J17" s="22"/>
      <c r="K17" s="16">
        <v>0</v>
      </c>
      <c r="L17" s="16">
        <v>34.87</v>
      </c>
      <c r="M17" s="20">
        <f>IF((L17-$K$8)&lt;0,0,IF(L17&gt;$N$8,"снят",(L17-$K$8)))</f>
        <v>0</v>
      </c>
      <c r="N17" s="20">
        <f>IF(OR(K17="снят",M17="снят"),100,K17+M17)</f>
        <v>0</v>
      </c>
      <c r="O17" s="7"/>
      <c r="P17" s="6">
        <f>I17+N17</f>
        <v>5</v>
      </c>
      <c r="Q17" s="6">
        <f>G17+L17</f>
        <v>75.75</v>
      </c>
      <c r="R17" s="60"/>
      <c r="S17" s="47"/>
    </row>
    <row r="18" spans="1:19" s="139" customFormat="1" ht="12.75">
      <c r="A18" s="133">
        <v>14</v>
      </c>
      <c r="B18" s="130" t="s">
        <v>117</v>
      </c>
      <c r="C18" s="134"/>
      <c r="D18" s="134"/>
      <c r="E18" s="135"/>
      <c r="F18" s="136"/>
      <c r="G18" s="136"/>
      <c r="H18" s="134"/>
      <c r="I18" s="134"/>
      <c r="J18" s="134"/>
      <c r="K18" s="136"/>
      <c r="L18" s="136"/>
      <c r="M18" s="134"/>
      <c r="N18" s="137"/>
      <c r="O18" s="131"/>
      <c r="P18" s="131">
        <f>P19+P20+P21</f>
        <v>5.299999999999997</v>
      </c>
      <c r="Q18" s="131">
        <f>Q19+Q20+Q21</f>
        <v>243.92</v>
      </c>
      <c r="R18" s="132">
        <v>3</v>
      </c>
      <c r="S18" s="138"/>
    </row>
    <row r="19" spans="1:19" ht="12.75" outlineLevel="1">
      <c r="A19" s="89">
        <v>231</v>
      </c>
      <c r="B19" s="97" t="s">
        <v>118</v>
      </c>
      <c r="C19" s="6" t="s">
        <v>62</v>
      </c>
      <c r="D19" s="6" t="s">
        <v>119</v>
      </c>
      <c r="E19" s="21"/>
      <c r="F19" s="16">
        <v>0</v>
      </c>
      <c r="G19" s="16">
        <v>45.35</v>
      </c>
      <c r="H19" s="20">
        <f>IF((G19-$F$8)&lt;0,0,IF(G19&gt;$I$8,"снят",(G19-$F$8)))</f>
        <v>0</v>
      </c>
      <c r="I19" s="20">
        <f>IF(OR(F19="снят",H19="снят"),100,F19+H19)</f>
        <v>0</v>
      </c>
      <c r="J19" s="22"/>
      <c r="K19" s="16">
        <v>0</v>
      </c>
      <c r="L19" s="16">
        <v>36.72</v>
      </c>
      <c r="M19" s="20">
        <f>IF((L19-$K$8)&lt;0,0,IF(L19&gt;$N$8,"снят",(L19-$K$8)))</f>
        <v>0</v>
      </c>
      <c r="N19" s="20">
        <f>IF(OR(K19="снят",M19="снят"),100,K19+M19)</f>
        <v>0</v>
      </c>
      <c r="O19" s="7"/>
      <c r="P19" s="6">
        <f>I19+N19</f>
        <v>0</v>
      </c>
      <c r="Q19" s="6">
        <f>G19+L19</f>
        <v>82.07</v>
      </c>
      <c r="R19" s="60"/>
      <c r="S19" s="47"/>
    </row>
    <row r="20" spans="1:19" ht="12.75" outlineLevel="1">
      <c r="A20" s="89">
        <v>223</v>
      </c>
      <c r="B20" s="97" t="s">
        <v>102</v>
      </c>
      <c r="C20" s="6" t="s">
        <v>120</v>
      </c>
      <c r="D20" s="6" t="s">
        <v>121</v>
      </c>
      <c r="E20" s="21"/>
      <c r="F20" s="16">
        <v>5</v>
      </c>
      <c r="G20" s="16">
        <v>43.85</v>
      </c>
      <c r="H20" s="20">
        <f>IF((G20-$F$8)&lt;0,0,IF(G20&gt;$I$8,"снят",(G20-$F$8)))</f>
        <v>0</v>
      </c>
      <c r="I20" s="20">
        <f>IF(OR(F20="снят",H20="снят"),100,F20+H20)</f>
        <v>5</v>
      </c>
      <c r="J20" s="22"/>
      <c r="K20" s="16">
        <v>0</v>
      </c>
      <c r="L20" s="16">
        <v>36.24</v>
      </c>
      <c r="M20" s="20">
        <f>IF((L20-$K$8)&lt;0,0,IF(L20&gt;$N$8,"снят",(L20-$K$8)))</f>
        <v>0</v>
      </c>
      <c r="N20" s="20">
        <f>IF(OR(K20="снят",M20="снят"),100,K20+M20)</f>
        <v>0</v>
      </c>
      <c r="O20" s="7"/>
      <c r="P20" s="6">
        <f>I20+N20</f>
        <v>5</v>
      </c>
      <c r="Q20" s="6">
        <f>G20+L20</f>
        <v>80.09</v>
      </c>
      <c r="R20" s="60"/>
      <c r="S20" s="47"/>
    </row>
    <row r="21" spans="1:19" ht="12.75" outlineLevel="1">
      <c r="A21" s="89">
        <v>222</v>
      </c>
      <c r="B21" s="97" t="s">
        <v>98</v>
      </c>
      <c r="C21" s="6" t="s">
        <v>70</v>
      </c>
      <c r="D21" s="6" t="s">
        <v>122</v>
      </c>
      <c r="E21" s="21"/>
      <c r="F21" s="16">
        <v>0</v>
      </c>
      <c r="G21" s="16">
        <v>44.46</v>
      </c>
      <c r="H21" s="20">
        <f>IF((G21-$F$8)&lt;0,0,IF(G21&gt;$I$8,"снят",(G21-$F$8)))</f>
        <v>0</v>
      </c>
      <c r="I21" s="20">
        <f>IF(OR(F21="снят",H21="снят"),100,F21+H21)</f>
        <v>0</v>
      </c>
      <c r="J21" s="22"/>
      <c r="K21" s="16">
        <v>0</v>
      </c>
      <c r="L21" s="16">
        <v>37.3</v>
      </c>
      <c r="M21" s="20">
        <f>IF((L21-$K$8)&lt;0,0,IF(L21&gt;$N$8,"снят",(L21-$K$8)))</f>
        <v>0.29999999999999716</v>
      </c>
      <c r="N21" s="20">
        <f>IF(OR(K21="снят",M21="снят"),100,K21+M21)</f>
        <v>0.29999999999999716</v>
      </c>
      <c r="O21" s="7"/>
      <c r="P21" s="6">
        <f>I21+N21</f>
        <v>0.29999999999999716</v>
      </c>
      <c r="Q21" s="6">
        <f>G21+L21</f>
        <v>81.75999999999999</v>
      </c>
      <c r="R21" s="60"/>
      <c r="S21" s="47"/>
    </row>
    <row r="22" spans="1:19" s="139" customFormat="1" ht="12.75">
      <c r="A22" s="133">
        <v>15</v>
      </c>
      <c r="B22" s="130" t="s">
        <v>358</v>
      </c>
      <c r="C22" s="134"/>
      <c r="D22" s="134"/>
      <c r="E22" s="135"/>
      <c r="F22" s="136"/>
      <c r="G22" s="136"/>
      <c r="H22" s="134"/>
      <c r="I22" s="134"/>
      <c r="J22" s="134"/>
      <c r="K22" s="136"/>
      <c r="L22" s="136"/>
      <c r="M22" s="134"/>
      <c r="N22" s="137"/>
      <c r="O22" s="131"/>
      <c r="P22" s="131">
        <f>P23+P24+P25</f>
        <v>8.11</v>
      </c>
      <c r="Q22" s="131">
        <f>Q23+Q24+Q25</f>
        <v>236.21999999999997</v>
      </c>
      <c r="R22" s="132">
        <v>4</v>
      </c>
      <c r="S22" s="138"/>
    </row>
    <row r="23" spans="1:19" ht="12.75" outlineLevel="1" collapsed="1">
      <c r="A23" s="89">
        <v>225</v>
      </c>
      <c r="B23" s="97" t="s">
        <v>350</v>
      </c>
      <c r="C23" s="6" t="s">
        <v>70</v>
      </c>
      <c r="D23" s="6" t="s">
        <v>359</v>
      </c>
      <c r="E23" s="21"/>
      <c r="F23" s="16">
        <v>0</v>
      </c>
      <c r="G23" s="16">
        <v>37.2</v>
      </c>
      <c r="H23" s="20">
        <f>IF((G23-$F$8)&lt;0,0,IF(G23&gt;$I$8,"снят",(G23-$F$8)))</f>
        <v>0</v>
      </c>
      <c r="I23" s="20">
        <f>IF(OR(F23="снят",H23="снят"),100,F23+H23)</f>
        <v>0</v>
      </c>
      <c r="J23" s="22"/>
      <c r="K23" s="16">
        <v>0</v>
      </c>
      <c r="L23" s="16">
        <v>33.15</v>
      </c>
      <c r="M23" s="20">
        <f>IF((L23-$K$8)&lt;0,0,IF(L23&gt;$N$8,"снят",(L23-$K$8)))</f>
        <v>0</v>
      </c>
      <c r="N23" s="20">
        <f>IF(OR(K23="снят",M23="снят"),100,K23+M23)</f>
        <v>0</v>
      </c>
      <c r="O23" s="7"/>
      <c r="P23" s="6">
        <f>I23+N23</f>
        <v>0</v>
      </c>
      <c r="Q23" s="6">
        <f>G23+L23</f>
        <v>70.35</v>
      </c>
      <c r="R23" s="60"/>
      <c r="S23" s="47"/>
    </row>
    <row r="24" spans="1:19" ht="12.75" outlineLevel="1">
      <c r="A24" s="89">
        <v>234</v>
      </c>
      <c r="B24" s="97" t="s">
        <v>308</v>
      </c>
      <c r="C24" s="6" t="s">
        <v>187</v>
      </c>
      <c r="D24" s="6" t="s">
        <v>360</v>
      </c>
      <c r="E24" s="21"/>
      <c r="F24" s="16">
        <v>0</v>
      </c>
      <c r="G24" s="16">
        <v>43.19</v>
      </c>
      <c r="H24" s="20">
        <f>IF((G24-$F$8)&lt;0,0,IF(G24&gt;$I$8,"снят",(G24-$F$8)))</f>
        <v>0</v>
      </c>
      <c r="I24" s="20">
        <f>IF(OR(F24="снят",H24="снят"),100,F24+H24)</f>
        <v>0</v>
      </c>
      <c r="J24" s="22"/>
      <c r="K24" s="16">
        <v>0</v>
      </c>
      <c r="L24" s="16">
        <v>35.57</v>
      </c>
      <c r="M24" s="20">
        <f>IF((L24-$K$8)&lt;0,0,IF(L24&gt;$N$8,"снят",(L24-$K$8)))</f>
        <v>0</v>
      </c>
      <c r="N24" s="20">
        <f>IF(OR(K24="снят",M24="снят"),100,K24+M24)</f>
        <v>0</v>
      </c>
      <c r="O24" s="7"/>
      <c r="P24" s="6">
        <f>I24+N24</f>
        <v>0</v>
      </c>
      <c r="Q24" s="6">
        <f>G24+L24</f>
        <v>78.75999999999999</v>
      </c>
      <c r="R24" s="60"/>
      <c r="S24" s="47" t="s">
        <v>417</v>
      </c>
    </row>
    <row r="25" spans="1:19" ht="12.75" outlineLevel="1">
      <c r="A25" s="89">
        <v>236</v>
      </c>
      <c r="B25" s="97" t="s">
        <v>304</v>
      </c>
      <c r="C25" s="6" t="s">
        <v>70</v>
      </c>
      <c r="D25" s="6" t="s">
        <v>361</v>
      </c>
      <c r="E25" s="21">
        <v>11011</v>
      </c>
      <c r="F25" s="16">
        <v>5</v>
      </c>
      <c r="G25" s="16">
        <v>49.51</v>
      </c>
      <c r="H25" s="20">
        <f>IF((G25-$F$8)&lt;0,0,IF(G25&gt;$I$8,"снят",(G25-$F$8)))</f>
        <v>2.509999999999998</v>
      </c>
      <c r="I25" s="20">
        <f>IF(OR(F25="снят",H25="снят"),100,F25+H25)</f>
        <v>7.509999999999998</v>
      </c>
      <c r="J25" s="22"/>
      <c r="K25" s="16">
        <v>0</v>
      </c>
      <c r="L25" s="16">
        <v>37.6</v>
      </c>
      <c r="M25" s="20">
        <f>IF((L25-$K$8)&lt;0,0,IF(L25&gt;$N$8,"снят",(L25-$K$8)))</f>
        <v>0.6000000000000014</v>
      </c>
      <c r="N25" s="20">
        <f>IF(OR(K25="снят",M25="снят"),100,K25+M25)</f>
        <v>0.6000000000000014</v>
      </c>
      <c r="O25" s="7"/>
      <c r="P25" s="6">
        <f>I25+N25</f>
        <v>8.11</v>
      </c>
      <c r="Q25" s="6">
        <f>G25+L25</f>
        <v>87.11</v>
      </c>
      <c r="R25" s="60"/>
      <c r="S25" s="47"/>
    </row>
    <row r="26" spans="1:19" s="139" customFormat="1" ht="12.75">
      <c r="A26" s="133">
        <v>10</v>
      </c>
      <c r="B26" s="130" t="s">
        <v>414</v>
      </c>
      <c r="C26" s="134"/>
      <c r="D26" s="134"/>
      <c r="E26" s="135"/>
      <c r="F26" s="136"/>
      <c r="G26" s="136"/>
      <c r="H26" s="134"/>
      <c r="I26" s="134"/>
      <c r="J26" s="134"/>
      <c r="K26" s="136"/>
      <c r="L26" s="136"/>
      <c r="M26" s="134"/>
      <c r="N26" s="137"/>
      <c r="O26" s="131"/>
      <c r="P26" s="131">
        <f>P27+P28+P29</f>
        <v>9.689999999999998</v>
      </c>
      <c r="Q26" s="131">
        <f>Q27+Q28+Q29</f>
        <v>257.31</v>
      </c>
      <c r="R26" s="132">
        <v>5</v>
      </c>
      <c r="S26" s="138"/>
    </row>
    <row r="27" spans="1:19" ht="12.75" outlineLevel="1">
      <c r="A27" s="89">
        <v>249</v>
      </c>
      <c r="B27" s="97" t="s">
        <v>190</v>
      </c>
      <c r="C27" s="6" t="s">
        <v>91</v>
      </c>
      <c r="D27" s="8" t="s">
        <v>191</v>
      </c>
      <c r="E27" s="21"/>
      <c r="F27" s="16">
        <v>0</v>
      </c>
      <c r="G27" s="16">
        <v>46.38</v>
      </c>
      <c r="H27" s="20">
        <f>IF((G27-$F$8)&lt;0,0,IF(G27&gt;$I$8,"снят",(G27-$F$8)))</f>
        <v>0</v>
      </c>
      <c r="I27" s="20">
        <f>IF(OR(F27="снят",H27="снят"),100,F27+H27)</f>
        <v>0</v>
      </c>
      <c r="J27" s="22"/>
      <c r="K27" s="16">
        <v>0</v>
      </c>
      <c r="L27" s="16">
        <v>38.45</v>
      </c>
      <c r="M27" s="20">
        <f>IF((L27-$K$8)&lt;0,0,IF(L27&gt;$N$8,"снят",(L27-$K$8)))</f>
        <v>1.4500000000000028</v>
      </c>
      <c r="N27" s="20">
        <f>IF(OR(K27="снят",M27="снят"),100,K27+M27)</f>
        <v>1.4500000000000028</v>
      </c>
      <c r="O27" s="7"/>
      <c r="P27" s="6">
        <f>I27+N27</f>
        <v>1.4500000000000028</v>
      </c>
      <c r="Q27" s="6">
        <f>G27+L27</f>
        <v>84.83000000000001</v>
      </c>
      <c r="R27" s="60"/>
      <c r="S27" s="47"/>
    </row>
    <row r="28" spans="1:19" ht="12.75" outlineLevel="1">
      <c r="A28" s="89">
        <v>255</v>
      </c>
      <c r="B28" s="97" t="s">
        <v>173</v>
      </c>
      <c r="C28" s="6" t="s">
        <v>89</v>
      </c>
      <c r="D28" s="6" t="s">
        <v>189</v>
      </c>
      <c r="E28" s="21"/>
      <c r="F28" s="16">
        <v>0</v>
      </c>
      <c r="G28" s="16">
        <v>49.37</v>
      </c>
      <c r="H28" s="20">
        <f>IF((G28-$F$8)&lt;0,0,IF(G28&gt;$I$8,"снят",(G28-$F$8)))</f>
        <v>2.3699999999999974</v>
      </c>
      <c r="I28" s="20">
        <f>IF(OR(F28="снят",H28="снят"),100,F28+H28)</f>
        <v>2.3699999999999974</v>
      </c>
      <c r="J28" s="22"/>
      <c r="K28" s="16">
        <v>0</v>
      </c>
      <c r="L28" s="16">
        <v>42.82</v>
      </c>
      <c r="M28" s="20">
        <f>IF((L28-$K$8)&lt;0,0,IF(L28&gt;$N$8,"снят",(L28-$K$8)))</f>
        <v>5.82</v>
      </c>
      <c r="N28" s="20">
        <f>IF(OR(K28="снят",M28="снят"),100,K28+M28)</f>
        <v>5.82</v>
      </c>
      <c r="O28" s="7"/>
      <c r="P28" s="6">
        <f>I28+N28</f>
        <v>8.189999999999998</v>
      </c>
      <c r="Q28" s="6">
        <f>G28+L28</f>
        <v>92.19</v>
      </c>
      <c r="R28" s="60"/>
      <c r="S28" s="47"/>
    </row>
    <row r="29" spans="1:19" ht="12.75" outlineLevel="1">
      <c r="A29" s="89">
        <v>221</v>
      </c>
      <c r="B29" s="97" t="s">
        <v>190</v>
      </c>
      <c r="C29" s="6" t="s">
        <v>91</v>
      </c>
      <c r="D29" s="6" t="s">
        <v>192</v>
      </c>
      <c r="E29" s="21">
        <v>11011</v>
      </c>
      <c r="F29" s="16">
        <v>0</v>
      </c>
      <c r="G29" s="16">
        <v>43.24</v>
      </c>
      <c r="H29" s="20">
        <f>IF((G29-$F$8)&lt;0,0,IF(G29&gt;$I$8,"снят",(G29-$F$8)))</f>
        <v>0</v>
      </c>
      <c r="I29" s="20">
        <f>IF(OR(F29="снят",H29="снят"),100,F29+H29)</f>
        <v>0</v>
      </c>
      <c r="J29" s="22"/>
      <c r="K29" s="16">
        <v>0</v>
      </c>
      <c r="L29" s="16">
        <v>37.05</v>
      </c>
      <c r="M29" s="20">
        <f>IF((L29-$K$8)&lt;0,0,IF(L29&gt;$N$8,"снят",(L29-$K$8)))</f>
        <v>0.04999999999999716</v>
      </c>
      <c r="N29" s="20">
        <f>IF(OR(K29="снят",M29="снят"),100,K29+M29)</f>
        <v>0.04999999999999716</v>
      </c>
      <c r="O29" s="7"/>
      <c r="P29" s="6">
        <f>I29+N29</f>
        <v>0.04999999999999716</v>
      </c>
      <c r="Q29" s="6">
        <f>G29+L29</f>
        <v>80.28999999999999</v>
      </c>
      <c r="R29" s="60"/>
      <c r="S29" s="47"/>
    </row>
    <row r="30" spans="1:19" s="139" customFormat="1" ht="12.75">
      <c r="A30" s="133">
        <v>20</v>
      </c>
      <c r="B30" s="130" t="s">
        <v>258</v>
      </c>
      <c r="C30" s="134"/>
      <c r="D30" s="134"/>
      <c r="E30" s="135"/>
      <c r="F30" s="136"/>
      <c r="G30" s="136"/>
      <c r="H30" s="134"/>
      <c r="I30" s="134"/>
      <c r="J30" s="134"/>
      <c r="K30" s="136"/>
      <c r="L30" s="136"/>
      <c r="M30" s="134"/>
      <c r="N30" s="137"/>
      <c r="O30" s="131"/>
      <c r="P30" s="131">
        <f>P31+P32+P33</f>
        <v>12.479999999999997</v>
      </c>
      <c r="Q30" s="131">
        <f>Q31+Q32+Q33</f>
        <v>244.09000000000003</v>
      </c>
      <c r="R30" s="132">
        <v>6</v>
      </c>
      <c r="S30" s="138"/>
    </row>
    <row r="31" spans="1:19" ht="12.75" outlineLevel="1">
      <c r="A31" s="89">
        <v>260</v>
      </c>
      <c r="B31" s="97" t="s">
        <v>259</v>
      </c>
      <c r="C31" s="6" t="s">
        <v>120</v>
      </c>
      <c r="D31" s="8" t="s">
        <v>260</v>
      </c>
      <c r="E31" s="21"/>
      <c r="F31" s="16">
        <v>5</v>
      </c>
      <c r="G31" s="16">
        <v>43.34</v>
      </c>
      <c r="H31" s="20">
        <f>IF((G31-$F$8)&lt;0,0,IF(G31&gt;$I$8,"снят",(G31-$F$8)))</f>
        <v>0</v>
      </c>
      <c r="I31" s="20">
        <f>IF(OR(F31="снят",H31="снят"),100,F31+H31)</f>
        <v>5</v>
      </c>
      <c r="J31" s="22"/>
      <c r="K31" s="16">
        <v>0</v>
      </c>
      <c r="L31" s="16">
        <v>35.7</v>
      </c>
      <c r="M31" s="20">
        <f>IF((L31-$K$8)&lt;0,0,IF(L31&gt;$N$8,"снят",(L31-$K$8)))</f>
        <v>0</v>
      </c>
      <c r="N31" s="20">
        <f>IF(OR(K31="снят",M31="снят"),100,K31+M31)</f>
        <v>0</v>
      </c>
      <c r="O31" s="7"/>
      <c r="P31" s="6">
        <f>I31+N31</f>
        <v>5</v>
      </c>
      <c r="Q31" s="6">
        <f>G31+L31</f>
        <v>79.04</v>
      </c>
      <c r="R31" s="60"/>
      <c r="S31" s="47"/>
    </row>
    <row r="32" spans="1:19" ht="12.75" outlineLevel="1">
      <c r="A32" s="89">
        <v>229</v>
      </c>
      <c r="B32" s="97" t="s">
        <v>261</v>
      </c>
      <c r="C32" s="6" t="s">
        <v>70</v>
      </c>
      <c r="D32" s="6" t="s">
        <v>262</v>
      </c>
      <c r="E32" s="21"/>
      <c r="F32" s="16">
        <v>5</v>
      </c>
      <c r="G32" s="16">
        <v>45.27</v>
      </c>
      <c r="H32" s="20">
        <f>IF((G32-$F$8)&lt;0,0,IF(G32&gt;$I$8,"снят",(G32-$F$8)))</f>
        <v>0</v>
      </c>
      <c r="I32" s="20">
        <f>IF(OR(F32="снят",H32="снят"),100,F32+H32)</f>
        <v>5</v>
      </c>
      <c r="J32" s="22"/>
      <c r="K32" s="16">
        <v>0</v>
      </c>
      <c r="L32" s="16">
        <v>33.48</v>
      </c>
      <c r="M32" s="20">
        <f>IF((L32-$K$8)&lt;0,0,IF(L32&gt;$N$8,"снят",(L32-$K$8)))</f>
        <v>0</v>
      </c>
      <c r="N32" s="20">
        <f>IF(OR(K32="снят",M32="снят"),100,K32+M32)</f>
        <v>0</v>
      </c>
      <c r="O32" s="7"/>
      <c r="P32" s="6">
        <f>I32+N32</f>
        <v>5</v>
      </c>
      <c r="Q32" s="6">
        <f>G32+L32</f>
        <v>78.75</v>
      </c>
      <c r="R32" s="60"/>
      <c r="S32" s="47"/>
    </row>
    <row r="33" spans="1:19" ht="12.75" outlineLevel="1">
      <c r="A33" s="89">
        <v>240</v>
      </c>
      <c r="B33" s="97" t="s">
        <v>259</v>
      </c>
      <c r="C33" s="6" t="s">
        <v>120</v>
      </c>
      <c r="D33" s="6" t="s">
        <v>264</v>
      </c>
      <c r="E33" s="21">
        <v>11011</v>
      </c>
      <c r="F33" s="16">
        <v>0</v>
      </c>
      <c r="G33" s="16">
        <v>46.82</v>
      </c>
      <c r="H33" s="20">
        <f>IF((G33-$F$8)&lt;0,0,IF(G33&gt;$I$8,"снят",(G33-$F$8)))</f>
        <v>0</v>
      </c>
      <c r="I33" s="20">
        <f>IF(OR(F33="снят",H33="снят"),100,F33+H33)</f>
        <v>0</v>
      </c>
      <c r="J33" s="22"/>
      <c r="K33" s="16">
        <v>0</v>
      </c>
      <c r="L33" s="16">
        <v>39.48</v>
      </c>
      <c r="M33" s="20">
        <f>IF((L33-$K$8)&lt;0,0,IF(L33&gt;$N$8,"снят",(L33-$K$8)))</f>
        <v>2.479999999999997</v>
      </c>
      <c r="N33" s="20">
        <f>IF(OR(K33="снят",M33="снят"),100,K33+M33)</f>
        <v>2.479999999999997</v>
      </c>
      <c r="O33" s="7"/>
      <c r="P33" s="6">
        <f>I33+N33</f>
        <v>2.479999999999997</v>
      </c>
      <c r="Q33" s="6">
        <f>G33+L33</f>
        <v>86.3</v>
      </c>
      <c r="R33" s="60"/>
      <c r="S33" s="47"/>
    </row>
    <row r="34" spans="1:19" s="139" customFormat="1" ht="12.75">
      <c r="A34" s="133">
        <v>12</v>
      </c>
      <c r="B34" s="130" t="s">
        <v>368</v>
      </c>
      <c r="C34" s="134"/>
      <c r="D34" s="134"/>
      <c r="E34" s="135"/>
      <c r="F34" s="136"/>
      <c r="G34" s="136"/>
      <c r="H34" s="134"/>
      <c r="I34" s="134"/>
      <c r="J34" s="134"/>
      <c r="K34" s="136"/>
      <c r="L34" s="136"/>
      <c r="M34" s="134"/>
      <c r="N34" s="137"/>
      <c r="O34" s="131"/>
      <c r="P34" s="131">
        <f>P35+P36+P37</f>
        <v>31.659999999999997</v>
      </c>
      <c r="Q34" s="131">
        <f>Q35+Q36+Q37</f>
        <v>272.76</v>
      </c>
      <c r="R34" s="132">
        <v>7</v>
      </c>
      <c r="S34" s="138"/>
    </row>
    <row r="35" spans="1:19" ht="12.75" outlineLevel="1">
      <c r="A35" s="89">
        <v>218</v>
      </c>
      <c r="B35" s="97" t="s">
        <v>369</v>
      </c>
      <c r="C35" s="6" t="s">
        <v>70</v>
      </c>
      <c r="D35" s="8" t="s">
        <v>370</v>
      </c>
      <c r="E35" s="21"/>
      <c r="F35" s="16">
        <v>0</v>
      </c>
      <c r="G35" s="16">
        <v>51.58</v>
      </c>
      <c r="H35" s="20">
        <f>IF((G35-$F$8)&lt;0,0,IF(G35&gt;$I$8,"снят",(G35-$F$8)))</f>
        <v>4.579999999999998</v>
      </c>
      <c r="I35" s="20">
        <f>IF(OR(F35="снят",H35="снят"),100,F35+H35)</f>
        <v>4.579999999999998</v>
      </c>
      <c r="J35" s="22"/>
      <c r="K35" s="16">
        <v>5</v>
      </c>
      <c r="L35" s="16">
        <v>47.22</v>
      </c>
      <c r="M35" s="20">
        <f>IF((L35-$K$8)&lt;0,0,IF(L35&gt;$N$8,"снят",(L35-$K$8)))</f>
        <v>10.219999999999999</v>
      </c>
      <c r="N35" s="20">
        <f>IF(OR(K35="снят",M35="снят"),100,K35+M35)</f>
        <v>15.219999999999999</v>
      </c>
      <c r="O35" s="7"/>
      <c r="P35" s="6">
        <f>I35+N35</f>
        <v>19.799999999999997</v>
      </c>
      <c r="Q35" s="6">
        <f>G35+L35</f>
        <v>98.8</v>
      </c>
      <c r="R35" s="60"/>
      <c r="S35" s="47" t="s">
        <v>417</v>
      </c>
    </row>
    <row r="36" spans="1:19" ht="12.75" outlineLevel="1">
      <c r="A36" s="89">
        <v>211</v>
      </c>
      <c r="B36" s="97" t="s">
        <v>326</v>
      </c>
      <c r="C36" s="6" t="s">
        <v>70</v>
      </c>
      <c r="D36" s="6" t="s">
        <v>367</v>
      </c>
      <c r="E36" s="21"/>
      <c r="F36" s="16">
        <v>5</v>
      </c>
      <c r="G36" s="16">
        <v>47.22</v>
      </c>
      <c r="H36" s="20">
        <f>IF((G36-$F$8)&lt;0,0,IF(G36&gt;$I$8,"снят",(G36-$F$8)))</f>
        <v>0.21999999999999886</v>
      </c>
      <c r="I36" s="20">
        <f>IF(OR(F36="снят",H36="снят"),100,F36+H36)</f>
        <v>5.219999999999999</v>
      </c>
      <c r="J36" s="22"/>
      <c r="K36" s="16">
        <v>0</v>
      </c>
      <c r="L36" s="16">
        <v>41.09</v>
      </c>
      <c r="M36" s="20">
        <f>IF((L36-$K$8)&lt;0,0,IF(L36&gt;$N$8,"снят",(L36-$K$8)))</f>
        <v>4.090000000000003</v>
      </c>
      <c r="N36" s="20">
        <f>IF(OR(K36="снят",M36="снят"),100,K36+M36)</f>
        <v>4.090000000000003</v>
      </c>
      <c r="O36" s="7"/>
      <c r="P36" s="6">
        <f>I36+N36</f>
        <v>9.310000000000002</v>
      </c>
      <c r="Q36" s="6">
        <f>G36+L36</f>
        <v>88.31</v>
      </c>
      <c r="R36" s="60"/>
      <c r="S36" s="47" t="s">
        <v>417</v>
      </c>
    </row>
    <row r="37" spans="1:19" ht="12.75" outlineLevel="1">
      <c r="A37" s="89">
        <v>204</v>
      </c>
      <c r="B37" s="97" t="s">
        <v>369</v>
      </c>
      <c r="C37" s="6" t="s">
        <v>62</v>
      </c>
      <c r="D37" s="6" t="s">
        <v>371</v>
      </c>
      <c r="E37" s="21">
        <v>11011</v>
      </c>
      <c r="F37" s="16">
        <v>0</v>
      </c>
      <c r="G37" s="16">
        <v>46.1</v>
      </c>
      <c r="H37" s="20">
        <f>IF((G37-$F$8)&lt;0,0,IF(G37&gt;$I$8,"снят",(G37-$F$8)))</f>
        <v>0</v>
      </c>
      <c r="I37" s="20">
        <f>IF(OR(F37="снят",H37="снят"),100,F37+H37)</f>
        <v>0</v>
      </c>
      <c r="J37" s="22"/>
      <c r="K37" s="16">
        <v>0</v>
      </c>
      <c r="L37" s="16">
        <v>39.55</v>
      </c>
      <c r="M37" s="20">
        <f>IF((L37-$K$8)&lt;0,0,IF(L37&gt;$N$8,"снят",(L37-$K$8)))</f>
        <v>2.549999999999997</v>
      </c>
      <c r="N37" s="20">
        <f>IF(OR(K37="снят",M37="снят"),100,K37+M37)</f>
        <v>2.549999999999997</v>
      </c>
      <c r="O37" s="7"/>
      <c r="P37" s="6">
        <f>I37+N37</f>
        <v>2.549999999999997</v>
      </c>
      <c r="Q37" s="6">
        <f>G37+L37</f>
        <v>85.65</v>
      </c>
      <c r="R37" s="60"/>
      <c r="S37" s="47" t="s">
        <v>417</v>
      </c>
    </row>
    <row r="38" spans="1:19" s="139" customFormat="1" ht="12.75">
      <c r="A38" s="133">
        <v>18</v>
      </c>
      <c r="B38" s="130" t="s">
        <v>443</v>
      </c>
      <c r="C38" s="134"/>
      <c r="D38" s="134"/>
      <c r="E38" s="135"/>
      <c r="F38" s="136"/>
      <c r="G38" s="136"/>
      <c r="H38" s="134"/>
      <c r="I38" s="134"/>
      <c r="J38" s="134"/>
      <c r="K38" s="136"/>
      <c r="L38" s="136"/>
      <c r="M38" s="134"/>
      <c r="N38" s="137"/>
      <c r="O38" s="131"/>
      <c r="P38" s="131">
        <f>P39+P40+P41</f>
        <v>40.97</v>
      </c>
      <c r="Q38" s="131">
        <f>Q39+Q40+Q41</f>
        <v>271.23</v>
      </c>
      <c r="R38" s="132">
        <v>8</v>
      </c>
      <c r="S38" s="138"/>
    </row>
    <row r="39" spans="1:19" ht="12.75" outlineLevel="1">
      <c r="A39" s="89">
        <v>256</v>
      </c>
      <c r="B39" s="97" t="s">
        <v>420</v>
      </c>
      <c r="C39" s="6" t="s">
        <v>91</v>
      </c>
      <c r="D39" s="8" t="s">
        <v>94</v>
      </c>
      <c r="E39" s="21"/>
      <c r="F39" s="16">
        <v>5</v>
      </c>
      <c r="G39" s="16">
        <v>42.96</v>
      </c>
      <c r="H39" s="20">
        <f>IF((G39-$F$8)&lt;0,0,IF(G39&gt;$I$8,"снят",(G39-$F$8)))</f>
        <v>0</v>
      </c>
      <c r="I39" s="20">
        <f>IF(OR(F39="снят",H39="снят"),100,F39+H39)</f>
        <v>5</v>
      </c>
      <c r="J39" s="22"/>
      <c r="K39" s="16">
        <v>0</v>
      </c>
      <c r="L39" s="16">
        <v>35.74</v>
      </c>
      <c r="M39" s="20">
        <f>IF((L39-$K$8)&lt;0,0,IF(L39&gt;$N$8,"снят",(L39-$K$8)))</f>
        <v>0</v>
      </c>
      <c r="N39" s="20">
        <f>IF(OR(K39="снят",M39="снят"),100,K39+M39)</f>
        <v>0</v>
      </c>
      <c r="O39" s="7"/>
      <c r="P39" s="6">
        <f>I39+N39</f>
        <v>5</v>
      </c>
      <c r="Q39" s="6">
        <f>G39+L39</f>
        <v>78.7</v>
      </c>
      <c r="R39" s="60"/>
      <c r="S39" s="47"/>
    </row>
    <row r="40" spans="1:19" ht="12.75" outlineLevel="1">
      <c r="A40" s="89">
        <v>248</v>
      </c>
      <c r="B40" s="97" t="s">
        <v>420</v>
      </c>
      <c r="C40" s="156" t="s">
        <v>91</v>
      </c>
      <c r="D40" s="6" t="s">
        <v>464</v>
      </c>
      <c r="E40" s="21"/>
      <c r="F40" s="16">
        <v>0</v>
      </c>
      <c r="G40" s="16">
        <v>53.63</v>
      </c>
      <c r="H40" s="20">
        <f>IF((G40-$F$8)&lt;0,0,IF(G40&gt;$I$8,"снят",(G40-$F$8)))</f>
        <v>6.630000000000003</v>
      </c>
      <c r="I40" s="20">
        <f>IF(OR(F40="снят",H40="снят"),100,F40+H40)</f>
        <v>6.630000000000003</v>
      </c>
      <c r="J40" s="22"/>
      <c r="K40" s="16">
        <v>5</v>
      </c>
      <c r="L40" s="16">
        <v>49.41</v>
      </c>
      <c r="M40" s="20">
        <f>IF((L40-$K$8)&lt;0,0,IF(L40&gt;$N$8,"снят",(L40-$K$8)))</f>
        <v>12.409999999999997</v>
      </c>
      <c r="N40" s="20">
        <f>IF(OR(K40="снят",M40="снят"),100,K40+M40)</f>
        <v>17.409999999999997</v>
      </c>
      <c r="O40" s="7"/>
      <c r="P40" s="6">
        <f>I40+N40</f>
        <v>24.04</v>
      </c>
      <c r="Q40" s="6">
        <f>G40+L40</f>
        <v>103.03999999999999</v>
      </c>
      <c r="R40" s="60"/>
      <c r="S40" s="47"/>
    </row>
    <row r="41" spans="1:19" ht="12.75" outlineLevel="1">
      <c r="A41" s="89">
        <v>209</v>
      </c>
      <c r="B41" s="106" t="s">
        <v>95</v>
      </c>
      <c r="C41" s="20" t="s">
        <v>89</v>
      </c>
      <c r="D41" s="20" t="s">
        <v>96</v>
      </c>
      <c r="E41" s="21"/>
      <c r="F41" s="16">
        <v>0</v>
      </c>
      <c r="G41" s="16">
        <v>45.56</v>
      </c>
      <c r="H41" s="20">
        <f>IF((G41-$F$8)&lt;0,0,IF(G41&gt;$I$8,"снят",(G41-$F$8)))</f>
        <v>0</v>
      </c>
      <c r="I41" s="20">
        <f>IF(OR(F41="снят",H41="снят"),100,F41+H41)</f>
        <v>0</v>
      </c>
      <c r="J41" s="22"/>
      <c r="K41" s="16">
        <v>5</v>
      </c>
      <c r="L41" s="16">
        <v>43.93</v>
      </c>
      <c r="M41" s="20">
        <f>IF((L41-$K$8)&lt;0,0,IF(L41&gt;$N$8,"снят",(L41-$K$8)))</f>
        <v>6.93</v>
      </c>
      <c r="N41" s="20">
        <f>IF(OR(K41="снят",M41="снят"),100,K41+M41)</f>
        <v>11.93</v>
      </c>
      <c r="O41" s="7"/>
      <c r="P41" s="6">
        <f>I41+N41</f>
        <v>11.93</v>
      </c>
      <c r="Q41" s="6">
        <f>G41+L41</f>
        <v>89.49000000000001</v>
      </c>
      <c r="R41" s="60"/>
      <c r="S41" s="47"/>
    </row>
    <row r="42" spans="1:19" s="139" customFormat="1" ht="12.75">
      <c r="A42" s="133">
        <v>1</v>
      </c>
      <c r="B42" s="130" t="s">
        <v>379</v>
      </c>
      <c r="C42" s="134"/>
      <c r="D42" s="134"/>
      <c r="E42" s="135"/>
      <c r="F42" s="136"/>
      <c r="G42" s="136"/>
      <c r="H42" s="134"/>
      <c r="I42" s="134"/>
      <c r="J42" s="134"/>
      <c r="K42" s="136"/>
      <c r="L42" s="136"/>
      <c r="M42" s="134"/>
      <c r="N42" s="137"/>
      <c r="O42" s="131"/>
      <c r="P42" s="131">
        <f>P43+P44+P45</f>
        <v>48.050000000000004</v>
      </c>
      <c r="Q42" s="131">
        <f>Q43+Q44+Q45</f>
        <v>278.30999999999995</v>
      </c>
      <c r="R42" s="132">
        <v>9</v>
      </c>
      <c r="S42" s="155"/>
    </row>
    <row r="43" spans="1:19" ht="12.75" outlineLevel="1">
      <c r="A43" s="89">
        <v>258</v>
      </c>
      <c r="B43" s="97" t="s">
        <v>314</v>
      </c>
      <c r="C43" s="6" t="s">
        <v>185</v>
      </c>
      <c r="D43" s="8" t="s">
        <v>380</v>
      </c>
      <c r="E43" s="21"/>
      <c r="F43" s="16">
        <v>10</v>
      </c>
      <c r="G43" s="16">
        <v>45.26</v>
      </c>
      <c r="H43" s="20">
        <f>IF((G43-$F$8)&lt;0,0,IF(G43&gt;$I$8,"снят",(G43-$F$8)))</f>
        <v>0</v>
      </c>
      <c r="I43" s="20">
        <f>IF(OR(F43="снят",H43="снят"),100,F43+H43)</f>
        <v>10</v>
      </c>
      <c r="J43" s="22"/>
      <c r="K43" s="16">
        <v>0</v>
      </c>
      <c r="L43" s="16">
        <v>38.31</v>
      </c>
      <c r="M43" s="20">
        <f>IF((L43-$K$8)&lt;0,0,IF(L43&gt;$N$8,"снят",(L43-$K$8)))</f>
        <v>1.3100000000000023</v>
      </c>
      <c r="N43" s="20">
        <f>IF(OR(K43="снят",M43="снят"),100,K43+M43)</f>
        <v>1.3100000000000023</v>
      </c>
      <c r="O43" s="7"/>
      <c r="P43" s="6">
        <f>I43+N43</f>
        <v>11.310000000000002</v>
      </c>
      <c r="Q43" s="6">
        <f>G43+L43</f>
        <v>83.57</v>
      </c>
      <c r="R43" s="60"/>
      <c r="S43" s="47" t="s">
        <v>417</v>
      </c>
    </row>
    <row r="44" spans="1:19" ht="12.75" outlineLevel="1">
      <c r="A44" s="89">
        <v>251</v>
      </c>
      <c r="B44" s="97" t="s">
        <v>377</v>
      </c>
      <c r="C44" s="6" t="s">
        <v>62</v>
      </c>
      <c r="D44" s="6" t="s">
        <v>378</v>
      </c>
      <c r="E44" s="21"/>
      <c r="F44" s="16">
        <v>0</v>
      </c>
      <c r="G44" s="16">
        <v>53.66</v>
      </c>
      <c r="H44" s="20">
        <f>IF((G44-$F$8)&lt;0,0,IF(G44&gt;$I$8,"снят",(G44-$F$8)))</f>
        <v>6.659999999999997</v>
      </c>
      <c r="I44" s="20">
        <f>IF(OR(F44="снят",H44="снят"),100,F44+H44)</f>
        <v>6.659999999999997</v>
      </c>
      <c r="J44" s="22"/>
      <c r="K44" s="16">
        <v>5</v>
      </c>
      <c r="L44" s="16">
        <v>45.86</v>
      </c>
      <c r="M44" s="20">
        <f>IF((L44-$K$8)&lt;0,0,IF(L44&gt;$N$8,"снят",(L44-$K$8)))</f>
        <v>8.86</v>
      </c>
      <c r="N44" s="20">
        <f>IF(OR(K44="снят",M44="снят"),100,K44+M44)</f>
        <v>13.86</v>
      </c>
      <c r="O44" s="7"/>
      <c r="P44" s="6">
        <f>I44+N44</f>
        <v>20.519999999999996</v>
      </c>
      <c r="Q44" s="6">
        <f>G44+L44</f>
        <v>99.52</v>
      </c>
      <c r="R44" s="60"/>
      <c r="S44" s="47" t="s">
        <v>417</v>
      </c>
    </row>
    <row r="45" spans="1:19" ht="12.75" outlineLevel="1">
      <c r="A45" s="89">
        <v>245</v>
      </c>
      <c r="B45" s="97" t="s">
        <v>381</v>
      </c>
      <c r="C45" s="6" t="s">
        <v>62</v>
      </c>
      <c r="D45" s="6" t="s">
        <v>382</v>
      </c>
      <c r="E45" s="21">
        <v>11011</v>
      </c>
      <c r="F45" s="16">
        <v>0</v>
      </c>
      <c r="G45" s="16">
        <v>48.02</v>
      </c>
      <c r="H45" s="20">
        <f>IF((G45-$F$8)&lt;0,0,IF(G45&gt;$I$8,"снят",(G45-$F$8)))</f>
        <v>1.0200000000000031</v>
      </c>
      <c r="I45" s="20">
        <f>IF(OR(F45="снят",H45="снят"),100,F45+H45)</f>
        <v>1.0200000000000031</v>
      </c>
      <c r="J45" s="22"/>
      <c r="K45" s="16">
        <v>5</v>
      </c>
      <c r="L45" s="16">
        <v>47.2</v>
      </c>
      <c r="M45" s="20">
        <f>IF((L45-$K$8)&lt;0,0,IF(L45&gt;$N$8,"снят",(L45-$K$8)))</f>
        <v>10.200000000000003</v>
      </c>
      <c r="N45" s="20">
        <f>IF(OR(K45="снят",M45="снят"),100,K45+M45)</f>
        <v>15.200000000000003</v>
      </c>
      <c r="O45" s="7"/>
      <c r="P45" s="6">
        <f>I45+N45</f>
        <v>16.220000000000006</v>
      </c>
      <c r="Q45" s="6">
        <f>G45+L45</f>
        <v>95.22</v>
      </c>
      <c r="R45" s="60"/>
      <c r="S45" s="47" t="s">
        <v>417</v>
      </c>
    </row>
    <row r="46" spans="1:19" s="139" customFormat="1" ht="12.75">
      <c r="A46" s="133">
        <v>5</v>
      </c>
      <c r="B46" s="130" t="s">
        <v>373</v>
      </c>
      <c r="C46" s="134"/>
      <c r="D46" s="134"/>
      <c r="E46" s="135"/>
      <c r="F46" s="136"/>
      <c r="G46" s="136"/>
      <c r="H46" s="134"/>
      <c r="I46" s="134"/>
      <c r="J46" s="134"/>
      <c r="K46" s="136"/>
      <c r="L46" s="136"/>
      <c r="M46" s="134"/>
      <c r="N46" s="137"/>
      <c r="O46" s="131"/>
      <c r="P46" s="131">
        <f>P47+P48+P49</f>
        <v>116.12</v>
      </c>
      <c r="Q46" s="131">
        <f>Q47+Q48+Q49</f>
        <v>196.91000000000003</v>
      </c>
      <c r="R46" s="132">
        <v>10</v>
      </c>
      <c r="S46" s="138"/>
    </row>
    <row r="47" spans="1:19" ht="12.75" outlineLevel="1">
      <c r="A47" s="89">
        <v>264</v>
      </c>
      <c r="B47" s="97" t="s">
        <v>352</v>
      </c>
      <c r="C47" s="6" t="s">
        <v>70</v>
      </c>
      <c r="D47" s="8" t="s">
        <v>374</v>
      </c>
      <c r="E47" s="21"/>
      <c r="F47" s="16">
        <v>5</v>
      </c>
      <c r="G47" s="16">
        <v>38.71</v>
      </c>
      <c r="H47" s="20">
        <f>IF((G47-$F$8)&lt;0,0,IF(G47&gt;$I$8,"снят",(G47-$F$8)))</f>
        <v>0</v>
      </c>
      <c r="I47" s="20">
        <f>IF(OR(F47="снят",H47="снят"),100,F47+H47)</f>
        <v>5</v>
      </c>
      <c r="J47" s="22"/>
      <c r="K47" s="16">
        <v>5</v>
      </c>
      <c r="L47" s="16">
        <v>33.91</v>
      </c>
      <c r="M47" s="20">
        <f>IF((L47-$K$8)&lt;0,0,IF(L47&gt;$N$8,"снят",(L47-$K$8)))</f>
        <v>0</v>
      </c>
      <c r="N47" s="20">
        <f>IF(OR(K47="снят",M47="снят"),100,K47+M47)</f>
        <v>5</v>
      </c>
      <c r="O47" s="7"/>
      <c r="P47" s="6">
        <f>I47+N47</f>
        <v>10</v>
      </c>
      <c r="Q47" s="6">
        <f>G47+L47</f>
        <v>72.62</v>
      </c>
      <c r="R47" s="60"/>
      <c r="S47" s="47" t="s">
        <v>417</v>
      </c>
    </row>
    <row r="48" spans="1:19" ht="12.75" outlineLevel="1">
      <c r="A48" s="89">
        <v>259</v>
      </c>
      <c r="B48" s="97" t="s">
        <v>375</v>
      </c>
      <c r="C48" s="6" t="s">
        <v>70</v>
      </c>
      <c r="D48" s="6" t="s">
        <v>376</v>
      </c>
      <c r="E48" s="21"/>
      <c r="F48" s="16">
        <v>0</v>
      </c>
      <c r="G48" s="16">
        <v>46.14</v>
      </c>
      <c r="H48" s="20">
        <f>IF((G48-$F$8)&lt;0,0,IF(G48&gt;$I$8,"снят",(G48-$F$8)))</f>
        <v>0</v>
      </c>
      <c r="I48" s="20">
        <f>IF(OR(F48="снят",H48="снят"),100,F48+H48)</f>
        <v>0</v>
      </c>
      <c r="J48" s="22"/>
      <c r="K48" s="16" t="s">
        <v>462</v>
      </c>
      <c r="L48" s="16"/>
      <c r="M48" s="20">
        <f>IF((L48-$K$8)&lt;0,0,IF(L48&gt;$N$8,"снят",(L48-$K$8)))</f>
        <v>0</v>
      </c>
      <c r="N48" s="20">
        <f>IF(OR(K48="снят",M48="снят"),100,K48+M48)</f>
        <v>100</v>
      </c>
      <c r="O48" s="7"/>
      <c r="P48" s="6">
        <f>I48+N48</f>
        <v>100</v>
      </c>
      <c r="Q48" s="6">
        <f>G48+L48</f>
        <v>46.14</v>
      </c>
      <c r="R48" s="60"/>
      <c r="S48" s="47" t="s">
        <v>417</v>
      </c>
    </row>
    <row r="49" spans="1:19" ht="12.75" outlineLevel="1">
      <c r="A49" s="89">
        <v>246</v>
      </c>
      <c r="B49" s="97" t="s">
        <v>302</v>
      </c>
      <c r="C49" s="6" t="s">
        <v>187</v>
      </c>
      <c r="D49" s="6" t="s">
        <v>372</v>
      </c>
      <c r="E49" s="21">
        <v>11011</v>
      </c>
      <c r="F49" s="16">
        <v>0</v>
      </c>
      <c r="G49" s="16">
        <v>40.03</v>
      </c>
      <c r="H49" s="20">
        <f>IF((G49-$F$8)&lt;0,0,IF(G49&gt;$I$8,"снят",(G49-$F$8)))</f>
        <v>0</v>
      </c>
      <c r="I49" s="20">
        <f>IF(OR(F49="снят",H49="снят"),100,F49+H49)</f>
        <v>0</v>
      </c>
      <c r="J49" s="22"/>
      <c r="K49" s="16">
        <v>5</v>
      </c>
      <c r="L49" s="16">
        <v>38.12</v>
      </c>
      <c r="M49" s="20">
        <f>IF((L49-$K$8)&lt;0,0,IF(L49&gt;$N$8,"снят",(L49-$K$8)))</f>
        <v>1.1199999999999974</v>
      </c>
      <c r="N49" s="20">
        <f>IF(OR(K49="снят",M49="снят"),100,K49+M49)</f>
        <v>6.119999999999997</v>
      </c>
      <c r="O49" s="7"/>
      <c r="P49" s="6">
        <f>I49+N49</f>
        <v>6.119999999999997</v>
      </c>
      <c r="Q49" s="6">
        <f>G49+L49</f>
        <v>78.15</v>
      </c>
      <c r="R49" s="60"/>
      <c r="S49" s="47"/>
    </row>
    <row r="50" spans="1:19" s="139" customFormat="1" ht="12.75">
      <c r="A50" s="133">
        <v>13</v>
      </c>
      <c r="B50" s="130" t="s">
        <v>415</v>
      </c>
      <c r="C50" s="134"/>
      <c r="D50" s="134"/>
      <c r="E50" s="135"/>
      <c r="F50" s="136"/>
      <c r="G50" s="136"/>
      <c r="H50" s="134"/>
      <c r="I50" s="134"/>
      <c r="J50" s="134"/>
      <c r="K50" s="136"/>
      <c r="L50" s="136"/>
      <c r="M50" s="134"/>
      <c r="N50" s="137"/>
      <c r="O50" s="131"/>
      <c r="P50" s="131">
        <f>P51+P52+P53</f>
        <v>124.38</v>
      </c>
      <c r="Q50" s="131">
        <f>Q51+Q52+Q53</f>
        <v>221.1</v>
      </c>
      <c r="R50" s="132">
        <v>11</v>
      </c>
      <c r="S50" s="138"/>
    </row>
    <row r="51" spans="1:19" ht="12.75" outlineLevel="1">
      <c r="A51" s="89">
        <v>257</v>
      </c>
      <c r="B51" s="97" t="s">
        <v>168</v>
      </c>
      <c r="C51" s="6" t="s">
        <v>193</v>
      </c>
      <c r="D51" s="8" t="s">
        <v>194</v>
      </c>
      <c r="E51" s="21"/>
      <c r="F51" s="16">
        <v>0</v>
      </c>
      <c r="G51" s="16">
        <v>45.52</v>
      </c>
      <c r="H51" s="20">
        <f>IF((G51-$F$8)&lt;0,0,IF(G51&gt;$I$8,"снят",(G51-$F$8)))</f>
        <v>0</v>
      </c>
      <c r="I51" s="20">
        <f>IF(OR(F51="снят",H51="снят"),100,F51+H51)</f>
        <v>0</v>
      </c>
      <c r="J51" s="22"/>
      <c r="K51" s="16">
        <v>0</v>
      </c>
      <c r="L51" s="16">
        <v>43.61</v>
      </c>
      <c r="M51" s="20">
        <f>IF((L51-$K$8)&lt;0,0,IF(L51&gt;$N$8,"снят",(L51-$K$8)))</f>
        <v>6.609999999999999</v>
      </c>
      <c r="N51" s="20">
        <f>IF(OR(K51="снят",M51="снят"),100,K51+M51)</f>
        <v>6.609999999999999</v>
      </c>
      <c r="O51" s="7"/>
      <c r="P51" s="6">
        <f>I51+N51</f>
        <v>6.609999999999999</v>
      </c>
      <c r="Q51" s="6">
        <f>G51+L51</f>
        <v>89.13</v>
      </c>
      <c r="R51" s="60"/>
      <c r="S51" s="47"/>
    </row>
    <row r="52" spans="1:19" ht="12.75" outlineLevel="1">
      <c r="A52" s="89">
        <v>238</v>
      </c>
      <c r="B52" s="97" t="s">
        <v>181</v>
      </c>
      <c r="C52" s="6" t="s">
        <v>70</v>
      </c>
      <c r="D52" s="6" t="s">
        <v>201</v>
      </c>
      <c r="E52" s="21"/>
      <c r="F52" s="16">
        <v>0</v>
      </c>
      <c r="G52" s="16">
        <v>46.01</v>
      </c>
      <c r="H52" s="20">
        <f>IF((G52-$F$8)&lt;0,0,IF(G52&gt;$I$8,"снят",(G52-$F$8)))</f>
        <v>0</v>
      </c>
      <c r="I52" s="20">
        <f>IF(OR(F52="снят",H52="снят"),100,F52+H52)</f>
        <v>0</v>
      </c>
      <c r="J52" s="22"/>
      <c r="K52" s="16" t="s">
        <v>462</v>
      </c>
      <c r="L52" s="16"/>
      <c r="M52" s="20">
        <f>IF((L52-$K$8)&lt;0,0,IF(L52&gt;$N$8,"снят",(L52-$K$8)))</f>
        <v>0</v>
      </c>
      <c r="N52" s="20">
        <f>IF(OR(K52="снят",M52="снят"),100,K52+M52)</f>
        <v>100</v>
      </c>
      <c r="O52" s="7"/>
      <c r="P52" s="6">
        <f>I52+N52</f>
        <v>100</v>
      </c>
      <c r="Q52" s="6">
        <f>G52+L52</f>
        <v>46.01</v>
      </c>
      <c r="R52" s="60"/>
      <c r="S52" s="47"/>
    </row>
    <row r="53" spans="1:19" ht="12.75" outlineLevel="1">
      <c r="A53" s="89">
        <v>261</v>
      </c>
      <c r="B53" s="97" t="s">
        <v>202</v>
      </c>
      <c r="C53" s="6" t="s">
        <v>185</v>
      </c>
      <c r="D53" s="6" t="s">
        <v>203</v>
      </c>
      <c r="E53" s="21"/>
      <c r="F53" s="16">
        <v>10</v>
      </c>
      <c r="G53" s="16">
        <v>46.19</v>
      </c>
      <c r="H53" s="20">
        <f>IF((G53-$F$8)&lt;0,0,IF(G53&gt;$I$8,"снят",(G53-$F$8)))</f>
        <v>0</v>
      </c>
      <c r="I53" s="20">
        <f>IF(OR(F53="снят",H53="снят"),100,F53+H53)</f>
        <v>10</v>
      </c>
      <c r="J53" s="22"/>
      <c r="K53" s="16">
        <v>5</v>
      </c>
      <c r="L53" s="16">
        <v>39.77</v>
      </c>
      <c r="M53" s="20">
        <f>IF((L53-$K$8)&lt;0,0,IF(L53&gt;$N$8,"снят",(L53-$K$8)))</f>
        <v>2.770000000000003</v>
      </c>
      <c r="N53" s="20">
        <f>IF(OR(K53="снят",M53="снят"),100,K53+M53)</f>
        <v>7.770000000000003</v>
      </c>
      <c r="O53" s="7"/>
      <c r="P53" s="6">
        <f>I53+N53</f>
        <v>17.770000000000003</v>
      </c>
      <c r="Q53" s="6">
        <f>G53+L53</f>
        <v>85.96000000000001</v>
      </c>
      <c r="R53" s="60"/>
      <c r="S53" s="47"/>
    </row>
    <row r="54" spans="1:19" s="139" customFormat="1" ht="12.75">
      <c r="A54" s="133">
        <v>3</v>
      </c>
      <c r="B54" s="130" t="s">
        <v>123</v>
      </c>
      <c r="C54" s="134"/>
      <c r="D54" s="134"/>
      <c r="E54" s="135"/>
      <c r="F54" s="136"/>
      <c r="G54" s="136"/>
      <c r="H54" s="134"/>
      <c r="I54" s="134"/>
      <c r="J54" s="134"/>
      <c r="K54" s="136"/>
      <c r="L54" s="136"/>
      <c r="M54" s="134"/>
      <c r="N54" s="137"/>
      <c r="O54" s="131"/>
      <c r="P54" s="131">
        <f>P55+P56+P57</f>
        <v>134.39</v>
      </c>
      <c r="Q54" s="131">
        <f>Q55+Q56+Q57</f>
        <v>223.95000000000002</v>
      </c>
      <c r="R54" s="132">
        <v>12</v>
      </c>
      <c r="S54" s="138"/>
    </row>
    <row r="55" spans="1:19" ht="12.75" outlineLevel="1">
      <c r="A55" s="89">
        <v>215</v>
      </c>
      <c r="B55" s="97" t="s">
        <v>124</v>
      </c>
      <c r="C55" s="10" t="s">
        <v>70</v>
      </c>
      <c r="D55" s="8" t="s">
        <v>125</v>
      </c>
      <c r="E55" s="21"/>
      <c r="F55" s="16">
        <v>5</v>
      </c>
      <c r="G55" s="16">
        <v>49.07</v>
      </c>
      <c r="H55" s="20">
        <f>IF((G55-$F$8)&lt;0,0,IF(G55&gt;$I$8,"снят",(G55-$F$8)))</f>
        <v>2.0700000000000003</v>
      </c>
      <c r="I55" s="20">
        <f>IF(OR(F55="снят",H55="снят"),100,F55+H55)</f>
        <v>7.07</v>
      </c>
      <c r="J55" s="22"/>
      <c r="K55" s="16">
        <v>0</v>
      </c>
      <c r="L55" s="16">
        <v>40.6</v>
      </c>
      <c r="M55" s="20">
        <f>IF((L55-$K$8)&lt;0,0,IF(L55&gt;$N$8,"снят",(L55-$K$8)))</f>
        <v>3.6000000000000014</v>
      </c>
      <c r="N55" s="20">
        <f>IF(OR(K55="снят",M55="снят"),100,K55+M55)</f>
        <v>3.6000000000000014</v>
      </c>
      <c r="O55" s="7"/>
      <c r="P55" s="6">
        <f>I55+N55</f>
        <v>10.670000000000002</v>
      </c>
      <c r="Q55" s="6">
        <f>G55+L55</f>
        <v>89.67</v>
      </c>
      <c r="R55" s="60"/>
      <c r="S55" s="47"/>
    </row>
    <row r="56" spans="1:19" ht="12.75" outlineLevel="1">
      <c r="A56" s="89">
        <v>208</v>
      </c>
      <c r="B56" s="97" t="s">
        <v>118</v>
      </c>
      <c r="C56" s="10" t="s">
        <v>70</v>
      </c>
      <c r="D56" s="6" t="s">
        <v>126</v>
      </c>
      <c r="E56" s="21"/>
      <c r="F56" s="16">
        <v>15</v>
      </c>
      <c r="G56" s="16">
        <v>44.51</v>
      </c>
      <c r="H56" s="20">
        <f>IF((G56-$F$8)&lt;0,0,IF(G56&gt;$I$8,"снят",(G56-$F$8)))</f>
        <v>0</v>
      </c>
      <c r="I56" s="20">
        <f>IF(OR(F56="снят",H56="снят"),100,F56+H56)</f>
        <v>15</v>
      </c>
      <c r="J56" s="22"/>
      <c r="K56" s="16">
        <v>0</v>
      </c>
      <c r="L56" s="16">
        <v>34.05</v>
      </c>
      <c r="M56" s="20">
        <f>IF((L56-$K$8)&lt;0,0,IF(L56&gt;$N$8,"снят",(L56-$K$8)))</f>
        <v>0</v>
      </c>
      <c r="N56" s="20">
        <f>IF(OR(K56="снят",M56="снят"),100,K56+M56)</f>
        <v>0</v>
      </c>
      <c r="O56" s="7"/>
      <c r="P56" s="6">
        <f>I56+N56</f>
        <v>15</v>
      </c>
      <c r="Q56" s="6">
        <f>G56+L56</f>
        <v>78.56</v>
      </c>
      <c r="R56" s="60"/>
      <c r="S56" s="47"/>
    </row>
    <row r="57" spans="1:19" ht="12.75" outlineLevel="1">
      <c r="A57" s="89">
        <v>254</v>
      </c>
      <c r="B57" s="97" t="s">
        <v>127</v>
      </c>
      <c r="C57" s="10" t="s">
        <v>91</v>
      </c>
      <c r="D57" s="6" t="s">
        <v>128</v>
      </c>
      <c r="E57" s="21"/>
      <c r="F57" s="16">
        <v>0</v>
      </c>
      <c r="G57" s="16">
        <v>55.72</v>
      </c>
      <c r="H57" s="20">
        <f>IF((G57-$F$8)&lt;0,0,IF(G57&gt;$I$8,"снят",(G57-$F$8)))</f>
        <v>8.719999999999999</v>
      </c>
      <c r="I57" s="20">
        <f>IF(OR(F57="снят",H57="снят"),100,F57+H57)</f>
        <v>8.719999999999999</v>
      </c>
      <c r="J57" s="22"/>
      <c r="K57" s="16" t="s">
        <v>462</v>
      </c>
      <c r="L57" s="16"/>
      <c r="M57" s="20">
        <f>IF((L57-$K$8)&lt;0,0,IF(L57&gt;$N$8,"снят",(L57-$K$8)))</f>
        <v>0</v>
      </c>
      <c r="N57" s="20">
        <f>IF(OR(K57="снят",M57="снят"),100,K57+M57)</f>
        <v>100</v>
      </c>
      <c r="O57" s="7"/>
      <c r="P57" s="6">
        <f>I57+N57</f>
        <v>108.72</v>
      </c>
      <c r="Q57" s="6">
        <f>G57+L57</f>
        <v>55.72</v>
      </c>
      <c r="R57" s="60"/>
      <c r="S57" s="47"/>
    </row>
    <row r="58" spans="1:19" s="139" customFormat="1" ht="12.75">
      <c r="A58" s="133">
        <v>6</v>
      </c>
      <c r="B58" s="130" t="s">
        <v>413</v>
      </c>
      <c r="C58" s="134"/>
      <c r="D58" s="134"/>
      <c r="E58" s="135"/>
      <c r="F58" s="136"/>
      <c r="G58" s="136"/>
      <c r="H58" s="134"/>
      <c r="I58" s="134"/>
      <c r="J58" s="134"/>
      <c r="K58" s="136"/>
      <c r="L58" s="136"/>
      <c r="M58" s="134"/>
      <c r="N58" s="137"/>
      <c r="O58" s="131"/>
      <c r="P58" s="131">
        <f>P59+P60+P61</f>
        <v>134.98000000000002</v>
      </c>
      <c r="Q58" s="131">
        <f>Q59+Q60+Q61</f>
        <v>227.51000000000002</v>
      </c>
      <c r="R58" s="132">
        <v>13</v>
      </c>
      <c r="S58" s="138"/>
    </row>
    <row r="59" spans="1:19" ht="12.75" outlineLevel="1">
      <c r="A59" s="89">
        <v>214</v>
      </c>
      <c r="B59" s="97" t="s">
        <v>195</v>
      </c>
      <c r="C59" s="6" t="s">
        <v>196</v>
      </c>
      <c r="D59" s="8" t="s">
        <v>197</v>
      </c>
      <c r="E59" s="21"/>
      <c r="F59" s="16">
        <v>5</v>
      </c>
      <c r="G59" s="16">
        <v>46.54</v>
      </c>
      <c r="H59" s="20">
        <f>IF((G59-$F$8)&lt;0,0,IF(G59&gt;$I$8,"снят",(G59-$F$8)))</f>
        <v>0</v>
      </c>
      <c r="I59" s="20">
        <f>IF(OR(F59="снят",H59="снят"),100,F59+H59)</f>
        <v>5</v>
      </c>
      <c r="J59" s="22"/>
      <c r="K59" s="16">
        <v>15</v>
      </c>
      <c r="L59" s="16">
        <v>48.99</v>
      </c>
      <c r="M59" s="20">
        <f>IF((L59-$K$8)&lt;0,0,IF(L59&gt;$N$8,"снят",(L59-$K$8)))</f>
        <v>11.990000000000002</v>
      </c>
      <c r="N59" s="20">
        <f>IF(OR(K59="снят",M59="снят"),100,K59+M59)</f>
        <v>26.990000000000002</v>
      </c>
      <c r="O59" s="7"/>
      <c r="P59" s="6">
        <f>I59+N59</f>
        <v>31.990000000000002</v>
      </c>
      <c r="Q59" s="6">
        <f>G59+L59</f>
        <v>95.53</v>
      </c>
      <c r="R59" s="60"/>
      <c r="S59" s="47"/>
    </row>
    <row r="60" spans="1:19" ht="12.75" outlineLevel="1">
      <c r="A60" s="89">
        <v>207</v>
      </c>
      <c r="B60" s="97" t="s">
        <v>198</v>
      </c>
      <c r="C60" s="6" t="s">
        <v>89</v>
      </c>
      <c r="D60" s="6" t="s">
        <v>199</v>
      </c>
      <c r="E60" s="21"/>
      <c r="F60" s="16">
        <v>0</v>
      </c>
      <c r="G60" s="16">
        <v>46.15</v>
      </c>
      <c r="H60" s="20">
        <f>IF((G60-$F$8)&lt;0,0,IF(G60&gt;$I$8,"снят",(G60-$F$8)))</f>
        <v>0</v>
      </c>
      <c r="I60" s="20">
        <f>IF(OR(F60="снят",H60="снят"),100,F60+H60)</f>
        <v>0</v>
      </c>
      <c r="J60" s="22"/>
      <c r="K60" s="16" t="s">
        <v>462</v>
      </c>
      <c r="L60" s="16"/>
      <c r="M60" s="20">
        <f>IF((L60-$K$8)&lt;0,0,IF(L60&gt;$N$8,"снят",(L60-$K$8)))</f>
        <v>0</v>
      </c>
      <c r="N60" s="20">
        <f>IF(OR(K60="снят",M60="снят"),100,K60+M60)</f>
        <v>100</v>
      </c>
      <c r="O60" s="7"/>
      <c r="P60" s="6">
        <f>I60+N60</f>
        <v>100</v>
      </c>
      <c r="Q60" s="6">
        <f>G60+L60</f>
        <v>46.15</v>
      </c>
      <c r="R60" s="60"/>
      <c r="S60" s="47"/>
    </row>
    <row r="61" spans="1:19" ht="12.75" outlineLevel="1">
      <c r="A61" s="89">
        <v>243</v>
      </c>
      <c r="B61" s="97" t="s">
        <v>173</v>
      </c>
      <c r="C61" s="6" t="s">
        <v>89</v>
      </c>
      <c r="D61" s="6" t="s">
        <v>200</v>
      </c>
      <c r="E61" s="21">
        <v>11011</v>
      </c>
      <c r="F61" s="16">
        <v>0</v>
      </c>
      <c r="G61" s="16">
        <v>45.84</v>
      </c>
      <c r="H61" s="20">
        <f>IF((G61-$F$8)&lt;0,0,IF(G61&gt;$I$8,"снят",(G61-$F$8)))</f>
        <v>0</v>
      </c>
      <c r="I61" s="20">
        <f>IF(OR(F61="снят",H61="снят"),100,F61+H61)</f>
        <v>0</v>
      </c>
      <c r="J61" s="22"/>
      <c r="K61" s="16">
        <v>0</v>
      </c>
      <c r="L61" s="16">
        <v>39.99</v>
      </c>
      <c r="M61" s="20">
        <f>IF((L61-$K$8)&lt;0,0,IF(L61&gt;$N$8,"снят",(L61-$K$8)))</f>
        <v>2.990000000000002</v>
      </c>
      <c r="N61" s="20">
        <f>IF(OR(K61="снят",M61="снят"),100,K61+M61)</f>
        <v>2.990000000000002</v>
      </c>
      <c r="O61" s="7"/>
      <c r="P61" s="6">
        <f>I61+N61</f>
        <v>2.990000000000002</v>
      </c>
      <c r="Q61" s="6">
        <f>G61+L61</f>
        <v>85.83000000000001</v>
      </c>
      <c r="R61" s="60"/>
      <c r="S61" s="47"/>
    </row>
    <row r="62" spans="1:19" s="139" customFormat="1" ht="12.75">
      <c r="A62" s="133">
        <v>16</v>
      </c>
      <c r="B62" s="130" t="s">
        <v>265</v>
      </c>
      <c r="C62" s="134"/>
      <c r="D62" s="134"/>
      <c r="E62" s="135"/>
      <c r="F62" s="136"/>
      <c r="G62" s="136"/>
      <c r="H62" s="134"/>
      <c r="I62" s="134"/>
      <c r="J62" s="134"/>
      <c r="K62" s="136"/>
      <c r="L62" s="136"/>
      <c r="M62" s="134"/>
      <c r="N62" s="137"/>
      <c r="O62" s="131"/>
      <c r="P62" s="131">
        <f>P63+P64+P65</f>
        <v>151.46</v>
      </c>
      <c r="Q62" s="131">
        <f>Q63+Q64+Q65</f>
        <v>228.72</v>
      </c>
      <c r="R62" s="132">
        <v>14</v>
      </c>
      <c r="S62" s="138"/>
    </row>
    <row r="63" spans="1:19" ht="12.75" outlineLevel="1">
      <c r="A63" s="89">
        <v>252</v>
      </c>
      <c r="B63" s="97" t="s">
        <v>223</v>
      </c>
      <c r="C63" s="6" t="s">
        <v>70</v>
      </c>
      <c r="D63" s="8" t="s">
        <v>263</v>
      </c>
      <c r="E63" s="21"/>
      <c r="F63" s="16">
        <v>15</v>
      </c>
      <c r="G63" s="16">
        <v>45.39</v>
      </c>
      <c r="H63" s="20">
        <f>IF((G63-$F$8)&lt;0,0,IF(G63&gt;$I$8,"снят",(G63-$F$8)))</f>
        <v>0</v>
      </c>
      <c r="I63" s="20">
        <f>IF(OR(F63="снят",H63="снят"),100,F63+H63)</f>
        <v>15</v>
      </c>
      <c r="J63" s="22"/>
      <c r="K63" s="16">
        <v>0</v>
      </c>
      <c r="L63" s="16">
        <v>35.87</v>
      </c>
      <c r="M63" s="20">
        <f>IF((L63-$K$8)&lt;0,0,IF(L63&gt;$N$8,"снят",(L63-$K$8)))</f>
        <v>0</v>
      </c>
      <c r="N63" s="20">
        <f>IF(OR(K63="снят",M63="снят"),100,K63+M63)</f>
        <v>0</v>
      </c>
      <c r="O63" s="7"/>
      <c r="P63" s="6">
        <f>I63+N63</f>
        <v>15</v>
      </c>
      <c r="Q63" s="6">
        <f>G63+L63</f>
        <v>81.25999999999999</v>
      </c>
      <c r="R63" s="60"/>
      <c r="S63" s="47"/>
    </row>
    <row r="64" spans="1:19" ht="12.75" outlineLevel="1">
      <c r="A64" s="89">
        <v>226</v>
      </c>
      <c r="B64" s="97" t="s">
        <v>266</v>
      </c>
      <c r="C64" s="6" t="s">
        <v>91</v>
      </c>
      <c r="D64" s="6" t="s">
        <v>267</v>
      </c>
      <c r="E64" s="21"/>
      <c r="F64" s="16" t="s">
        <v>462</v>
      </c>
      <c r="G64" s="16"/>
      <c r="H64" s="20">
        <f>IF((G64-$F$8)&lt;0,0,IF(G64&gt;$I$8,"снят",(G64-$F$8)))</f>
        <v>0</v>
      </c>
      <c r="I64" s="20">
        <f>IF(OR(F64="снят",H64="снят"),100,F64+H64)</f>
        <v>100</v>
      </c>
      <c r="J64" s="22"/>
      <c r="K64" s="16">
        <v>5</v>
      </c>
      <c r="L64" s="16">
        <v>46.49</v>
      </c>
      <c r="M64" s="20">
        <f>IF((L64-$K$8)&lt;0,0,IF(L64&gt;$N$8,"снят",(L64-$K$8)))</f>
        <v>9.490000000000002</v>
      </c>
      <c r="N64" s="20">
        <f>IF(OR(K64="снят",M64="снят"),100,K64+M64)</f>
        <v>14.490000000000002</v>
      </c>
      <c r="O64" s="7"/>
      <c r="P64" s="6">
        <f>I64+N64</f>
        <v>114.49000000000001</v>
      </c>
      <c r="Q64" s="6">
        <f>G64+L64</f>
        <v>46.49</v>
      </c>
      <c r="R64" s="60"/>
      <c r="S64" s="47"/>
    </row>
    <row r="65" spans="1:19" ht="12.75" outlineLevel="1">
      <c r="A65" s="89">
        <v>219</v>
      </c>
      <c r="B65" s="97" t="s">
        <v>256</v>
      </c>
      <c r="C65" s="6" t="s">
        <v>70</v>
      </c>
      <c r="D65" s="6" t="s">
        <v>268</v>
      </c>
      <c r="E65" s="21"/>
      <c r="F65" s="16">
        <v>0</v>
      </c>
      <c r="G65" s="16">
        <v>53.8</v>
      </c>
      <c r="H65" s="20">
        <f>IF((G65-$F$8)&lt;0,0,IF(G65&gt;$I$8,"снят",(G65-$F$8)))</f>
        <v>6.799999999999997</v>
      </c>
      <c r="I65" s="20">
        <f>IF(OR(F65="снят",H65="снят"),100,F65+H65)</f>
        <v>6.799999999999997</v>
      </c>
      <c r="J65" s="22"/>
      <c r="K65" s="16">
        <v>5</v>
      </c>
      <c r="L65" s="16">
        <v>47.17</v>
      </c>
      <c r="M65" s="20">
        <f>IF((L65-$K$8)&lt;0,0,IF(L65&gt;$N$8,"снят",(L65-$K$8)))</f>
        <v>10.170000000000002</v>
      </c>
      <c r="N65" s="20">
        <f>IF(OR(K65="снят",M65="снят"),100,K65+M65)</f>
        <v>15.170000000000002</v>
      </c>
      <c r="O65" s="7"/>
      <c r="P65" s="6">
        <f>I65+N65</f>
        <v>21.97</v>
      </c>
      <c r="Q65" s="6">
        <f>G65+L65</f>
        <v>100.97</v>
      </c>
      <c r="R65" s="60"/>
      <c r="S65" s="47"/>
    </row>
    <row r="66" spans="1:19" s="139" customFormat="1" ht="12.75">
      <c r="A66" s="133">
        <v>17</v>
      </c>
      <c r="B66" s="130" t="s">
        <v>384</v>
      </c>
      <c r="C66" s="134"/>
      <c r="D66" s="134"/>
      <c r="E66" s="135"/>
      <c r="F66" s="136"/>
      <c r="G66" s="136"/>
      <c r="H66" s="134"/>
      <c r="I66" s="134"/>
      <c r="J66" s="134"/>
      <c r="K66" s="136"/>
      <c r="L66" s="136"/>
      <c r="M66" s="134"/>
      <c r="N66" s="137"/>
      <c r="O66" s="131"/>
      <c r="P66" s="131">
        <f>P67+P68+P69</f>
        <v>165.98000000000002</v>
      </c>
      <c r="Q66" s="131">
        <f>Q67+Q68+Q69</f>
        <v>230.98000000000002</v>
      </c>
      <c r="R66" s="132">
        <v>15</v>
      </c>
      <c r="S66" s="138"/>
    </row>
    <row r="67" spans="1:19" ht="12.75" outlineLevel="1">
      <c r="A67" s="89">
        <v>228</v>
      </c>
      <c r="B67" s="97" t="s">
        <v>306</v>
      </c>
      <c r="C67" s="6" t="s">
        <v>70</v>
      </c>
      <c r="D67" s="8" t="s">
        <v>385</v>
      </c>
      <c r="E67" s="21"/>
      <c r="F67" s="16">
        <v>20</v>
      </c>
      <c r="G67" s="16">
        <v>50.77</v>
      </c>
      <c r="H67" s="20">
        <f>IF((G67-$F$8)&lt;0,0,IF(G67&gt;$I$8,"снят",(G67-$F$8)))</f>
        <v>3.770000000000003</v>
      </c>
      <c r="I67" s="20">
        <f>IF(OR(F67="снят",H67="снят"),100,F67+H67)</f>
        <v>23.770000000000003</v>
      </c>
      <c r="J67" s="22"/>
      <c r="K67" s="16">
        <v>0</v>
      </c>
      <c r="L67" s="16">
        <v>38.88</v>
      </c>
      <c r="M67" s="20">
        <f>IF((L67-$K$8)&lt;0,0,IF(L67&gt;$N$8,"снят",(L67-$K$8)))</f>
        <v>1.8800000000000026</v>
      </c>
      <c r="N67" s="20">
        <f>IF(OR(K67="снят",M67="снят"),100,K67+M67)</f>
        <v>1.8800000000000026</v>
      </c>
      <c r="O67" s="7"/>
      <c r="P67" s="6">
        <f>I67+N67</f>
        <v>25.650000000000006</v>
      </c>
      <c r="Q67" s="6">
        <f>G67+L67</f>
        <v>89.65</v>
      </c>
      <c r="R67" s="60"/>
      <c r="S67" s="47"/>
    </row>
    <row r="68" spans="1:19" ht="12.75" outlineLevel="1">
      <c r="A68" s="89">
        <v>233</v>
      </c>
      <c r="B68" s="97" t="s">
        <v>381</v>
      </c>
      <c r="C68" s="6" t="s">
        <v>70</v>
      </c>
      <c r="D68" s="6" t="s">
        <v>383</v>
      </c>
      <c r="E68" s="21"/>
      <c r="F68" s="16">
        <v>5</v>
      </c>
      <c r="G68" s="16">
        <v>49.19</v>
      </c>
      <c r="H68" s="20">
        <f>IF((G68-$F$8)&lt;0,0,IF(G68&gt;$I$8,"снят",(G68-$F$8)))</f>
        <v>2.1899999999999977</v>
      </c>
      <c r="I68" s="20">
        <f>IF(OR(F68="снят",H68="снят"),100,F68+H68)</f>
        <v>7.189999999999998</v>
      </c>
      <c r="J68" s="22"/>
      <c r="K68" s="16">
        <v>10</v>
      </c>
      <c r="L68" s="16">
        <v>48.71</v>
      </c>
      <c r="M68" s="20">
        <f>IF((L68-$K$8)&lt;0,0,IF(L68&gt;$N$8,"снят",(L68-$K$8)))</f>
        <v>11.71</v>
      </c>
      <c r="N68" s="20">
        <f>IF(OR(K68="снят",M68="снят"),100,K68+M68)</f>
        <v>21.71</v>
      </c>
      <c r="O68" s="7"/>
      <c r="P68" s="6">
        <f>I68+N68</f>
        <v>28.9</v>
      </c>
      <c r="Q68" s="6">
        <f>G68+L68</f>
        <v>97.9</v>
      </c>
      <c r="R68" s="60"/>
      <c r="S68" s="47" t="s">
        <v>417</v>
      </c>
    </row>
    <row r="69" spans="1:19" ht="12.75" outlineLevel="1">
      <c r="A69" s="89">
        <v>224</v>
      </c>
      <c r="B69" s="97" t="s">
        <v>314</v>
      </c>
      <c r="C69" s="6" t="s">
        <v>70</v>
      </c>
      <c r="D69" s="6" t="s">
        <v>386</v>
      </c>
      <c r="E69" s="21">
        <v>11011</v>
      </c>
      <c r="F69" s="16" t="s">
        <v>462</v>
      </c>
      <c r="G69" s="16"/>
      <c r="H69" s="20">
        <f>IF((G69-$F$8)&lt;0,0,IF(G69&gt;$I$8,"снят",(G69-$F$8)))</f>
        <v>0</v>
      </c>
      <c r="I69" s="20">
        <f>IF(OR(F69="снят",H69="снят"),100,F69+H69)</f>
        <v>100</v>
      </c>
      <c r="J69" s="22"/>
      <c r="K69" s="16">
        <v>5</v>
      </c>
      <c r="L69" s="16">
        <v>43.43</v>
      </c>
      <c r="M69" s="20">
        <f>IF((L69-$K$8)&lt;0,0,IF(L69&gt;$N$8,"снят",(L69-$K$8)))</f>
        <v>6.43</v>
      </c>
      <c r="N69" s="20">
        <f>IF(OR(K69="снят",M69="снят"),100,K69+M69)</f>
        <v>11.43</v>
      </c>
      <c r="O69" s="7"/>
      <c r="P69" s="6">
        <f>I69+N69</f>
        <v>111.43</v>
      </c>
      <c r="Q69" s="6">
        <f>G69+L69</f>
        <v>43.43</v>
      </c>
      <c r="R69" s="60"/>
      <c r="S69" s="47" t="s">
        <v>417</v>
      </c>
    </row>
    <row r="70" spans="1:19" s="139" customFormat="1" ht="12.75">
      <c r="A70" s="133">
        <v>11</v>
      </c>
      <c r="B70" s="130" t="s">
        <v>438</v>
      </c>
      <c r="C70" s="134"/>
      <c r="D70" s="134"/>
      <c r="E70" s="135"/>
      <c r="F70" s="136"/>
      <c r="G70" s="136"/>
      <c r="H70" s="134"/>
      <c r="I70" s="134"/>
      <c r="J70" s="134"/>
      <c r="K70" s="136"/>
      <c r="L70" s="136"/>
      <c r="M70" s="134"/>
      <c r="N70" s="137"/>
      <c r="O70" s="131"/>
      <c r="P70" s="131">
        <f>P71+P72+P73</f>
        <v>200</v>
      </c>
      <c r="Q70" s="131">
        <f>Q71+Q72+Q73</f>
        <v>161.54999999999998</v>
      </c>
      <c r="R70" s="132">
        <v>16</v>
      </c>
      <c r="S70" s="138"/>
    </row>
    <row r="71" spans="1:19" ht="12.75" outlineLevel="1">
      <c r="A71" s="89">
        <v>262</v>
      </c>
      <c r="B71" s="97" t="s">
        <v>88</v>
      </c>
      <c r="C71" s="6" t="s">
        <v>89</v>
      </c>
      <c r="D71" s="6" t="s">
        <v>90</v>
      </c>
      <c r="E71" s="21"/>
      <c r="F71" s="16">
        <v>0</v>
      </c>
      <c r="G71" s="16">
        <v>37.79</v>
      </c>
      <c r="H71" s="20">
        <f>IF((G71-$F$8)&lt;0,0,IF(G71&gt;$I$8,"снят",(G71-$F$8)))</f>
        <v>0</v>
      </c>
      <c r="I71" s="20">
        <f>IF(OR(F71="снят",H71="снят"),100,F71+H71)</f>
        <v>0</v>
      </c>
      <c r="J71" s="22"/>
      <c r="K71" s="16" t="s">
        <v>462</v>
      </c>
      <c r="L71" s="16"/>
      <c r="M71" s="20">
        <f>IF((L71-$K$8)&lt;0,0,IF(L71&gt;$N$8,"снят",(L71-$K$8)))</f>
        <v>0</v>
      </c>
      <c r="N71" s="20">
        <f>IF(OR(K71="снят",M71="снят"),100,K71+M71)</f>
        <v>100</v>
      </c>
      <c r="O71" s="7"/>
      <c r="P71" s="6">
        <f>I71+N71</f>
        <v>100</v>
      </c>
      <c r="Q71" s="6">
        <f>G71+L71</f>
        <v>37.79</v>
      </c>
      <c r="R71" s="60"/>
      <c r="S71" s="47"/>
    </row>
    <row r="72" spans="1:19" ht="12.75" outlineLevel="1">
      <c r="A72" s="89">
        <v>250</v>
      </c>
      <c r="B72" s="106" t="s">
        <v>93</v>
      </c>
      <c r="C72" s="20" t="s">
        <v>86</v>
      </c>
      <c r="D72" s="20" t="s">
        <v>236</v>
      </c>
      <c r="E72" s="21"/>
      <c r="F72" s="16">
        <v>0</v>
      </c>
      <c r="G72" s="16">
        <v>41.85</v>
      </c>
      <c r="H72" s="20">
        <f>IF((G72-$F$8)&lt;0,0,IF(G72&gt;$I$8,"снят",(G72-$F$8)))</f>
        <v>0</v>
      </c>
      <c r="I72" s="20">
        <f>IF(OR(F72="снят",H72="снят"),100,F72+H72)</f>
        <v>0</v>
      </c>
      <c r="J72" s="22"/>
      <c r="K72" s="16">
        <v>0</v>
      </c>
      <c r="L72" s="16">
        <v>35.62</v>
      </c>
      <c r="M72" s="20">
        <f>IF((L72-$K$8)&lt;0,0,IF(L72&gt;$N$8,"снят",(L72-$K$8)))</f>
        <v>0</v>
      </c>
      <c r="N72" s="20">
        <f>IF(OR(K72="снят",M72="снят"),100,K72+M72)</f>
        <v>0</v>
      </c>
      <c r="O72" s="7"/>
      <c r="P72" s="6">
        <f>I72+N72</f>
        <v>0</v>
      </c>
      <c r="Q72" s="6">
        <f>G72+L72</f>
        <v>77.47</v>
      </c>
      <c r="R72" s="60"/>
      <c r="S72" s="47"/>
    </row>
    <row r="73" spans="1:19" ht="12.75" outlineLevel="1">
      <c r="A73" s="89">
        <v>202</v>
      </c>
      <c r="B73" s="97" t="s">
        <v>75</v>
      </c>
      <c r="C73" s="6" t="s">
        <v>89</v>
      </c>
      <c r="D73" s="6" t="s">
        <v>92</v>
      </c>
      <c r="E73" s="21">
        <v>11011</v>
      </c>
      <c r="F73" s="16">
        <v>0</v>
      </c>
      <c r="G73" s="16">
        <v>46.29</v>
      </c>
      <c r="H73" s="20">
        <f>IF((G73-$F$8)&lt;0,0,IF(G73&gt;$I$8,"снят",(G73-$F$8)))</f>
        <v>0</v>
      </c>
      <c r="I73" s="20">
        <f>IF(OR(F73="снят",H73="снят"),100,F73+H73)</f>
        <v>0</v>
      </c>
      <c r="J73" s="22"/>
      <c r="K73" s="16" t="s">
        <v>462</v>
      </c>
      <c r="L73" s="16"/>
      <c r="M73" s="20">
        <f>IF((L73-$K$8)&lt;0,0,IF(L73&gt;$N$8,"снят",(L73-$K$8)))</f>
        <v>0</v>
      </c>
      <c r="N73" s="20">
        <f>IF(OR(K73="снят",M73="снят"),100,K73+M73)</f>
        <v>100</v>
      </c>
      <c r="O73" s="7"/>
      <c r="P73" s="6">
        <f>I73+N73</f>
        <v>100</v>
      </c>
      <c r="Q73" s="6">
        <f>G73+L73</f>
        <v>46.29</v>
      </c>
      <c r="R73" s="60"/>
      <c r="S73" s="47"/>
    </row>
    <row r="74" spans="1:19" s="139" customFormat="1" ht="12.75">
      <c r="A74" s="133">
        <v>9</v>
      </c>
      <c r="B74" s="130" t="s">
        <v>232</v>
      </c>
      <c r="C74" s="134"/>
      <c r="D74" s="134"/>
      <c r="E74" s="135"/>
      <c r="F74" s="136"/>
      <c r="G74" s="136"/>
      <c r="H74" s="134"/>
      <c r="I74" s="134"/>
      <c r="J74" s="134"/>
      <c r="K74" s="136"/>
      <c r="L74" s="136"/>
      <c r="M74" s="134"/>
      <c r="N74" s="137"/>
      <c r="O74" s="131"/>
      <c r="P74" s="131">
        <f>P75+P76+P77</f>
        <v>251.73</v>
      </c>
      <c r="Q74" s="131">
        <f>Q75+Q76+Q77</f>
        <v>189.73000000000002</v>
      </c>
      <c r="R74" s="132">
        <v>17</v>
      </c>
      <c r="S74" s="138"/>
    </row>
    <row r="75" spans="1:19" ht="12.75" outlineLevel="1">
      <c r="A75" s="89">
        <v>213</v>
      </c>
      <c r="B75" s="97" t="s">
        <v>233</v>
      </c>
      <c r="C75" s="6" t="s">
        <v>70</v>
      </c>
      <c r="D75" s="8" t="s">
        <v>246</v>
      </c>
      <c r="E75" s="21"/>
      <c r="F75" s="16">
        <v>10</v>
      </c>
      <c r="G75" s="16">
        <v>50.98</v>
      </c>
      <c r="H75" s="20">
        <f>IF((G75-$F$8)&lt;0,0,IF(G75&gt;$I$8,"снят",(G75-$F$8)))</f>
        <v>3.979999999999997</v>
      </c>
      <c r="I75" s="20">
        <f>IF(OR(F75="снят",H75="снят"),100,F75+H75)</f>
        <v>13.979999999999997</v>
      </c>
      <c r="J75" s="22"/>
      <c r="K75" s="16">
        <v>15</v>
      </c>
      <c r="L75" s="16">
        <v>45.85</v>
      </c>
      <c r="M75" s="20">
        <f>IF((L75-$K$8)&lt;0,0,IF(L75&gt;$N$8,"снят",(L75-$K$8)))</f>
        <v>8.850000000000001</v>
      </c>
      <c r="N75" s="20">
        <f>IF(OR(K75="снят",M75="снят"),100,K75+M75)</f>
        <v>23.85</v>
      </c>
      <c r="O75" s="7"/>
      <c r="P75" s="6">
        <f>I75+N75</f>
        <v>37.83</v>
      </c>
      <c r="Q75" s="6">
        <f>G75+L75</f>
        <v>96.83</v>
      </c>
      <c r="R75" s="60"/>
      <c r="S75" s="47" t="s">
        <v>417</v>
      </c>
    </row>
    <row r="76" spans="1:19" ht="12.75" outlineLevel="1">
      <c r="A76" s="89">
        <v>206</v>
      </c>
      <c r="B76" s="97" t="s">
        <v>247</v>
      </c>
      <c r="C76" s="6" t="s">
        <v>70</v>
      </c>
      <c r="D76" s="6" t="s">
        <v>248</v>
      </c>
      <c r="E76" s="21"/>
      <c r="F76" s="16" t="s">
        <v>462</v>
      </c>
      <c r="G76" s="16"/>
      <c r="H76" s="20">
        <f>IF((G76-$F$8)&lt;0,0,IF(G76&gt;$I$8,"снят",(G76-$F$8)))</f>
        <v>0</v>
      </c>
      <c r="I76" s="20">
        <f>IF(OR(F76="снят",H76="снят"),100,F76+H76)</f>
        <v>100</v>
      </c>
      <c r="J76" s="22"/>
      <c r="K76" s="16">
        <v>100</v>
      </c>
      <c r="L76" s="16"/>
      <c r="M76" s="20">
        <f>IF((L76-$K$8)&lt;0,0,IF(L76&gt;$N$8,"снят",(L76-$K$8)))</f>
        <v>0</v>
      </c>
      <c r="N76" s="20">
        <f>IF(OR(K76="снят",M76="снят"),100,K76+M76)</f>
        <v>100</v>
      </c>
      <c r="O76" s="7"/>
      <c r="P76" s="6">
        <f>I76+N76</f>
        <v>200</v>
      </c>
      <c r="Q76" s="6">
        <f>G76+L76</f>
        <v>0</v>
      </c>
      <c r="R76" s="60"/>
      <c r="S76" s="47"/>
    </row>
    <row r="77" spans="1:19" ht="12.75" outlineLevel="1">
      <c r="A77" s="89">
        <v>244</v>
      </c>
      <c r="B77" s="97" t="s">
        <v>249</v>
      </c>
      <c r="C77" s="6" t="s">
        <v>70</v>
      </c>
      <c r="D77" s="6" t="s">
        <v>250</v>
      </c>
      <c r="E77" s="21">
        <v>11011</v>
      </c>
      <c r="F77" s="16">
        <v>5</v>
      </c>
      <c r="G77" s="16">
        <v>53.27</v>
      </c>
      <c r="H77" s="20">
        <f>IF((G77-$F$8)&lt;0,0,IF(G77&gt;$I$8,"снят",(G77-$F$8)))</f>
        <v>6.270000000000003</v>
      </c>
      <c r="I77" s="20">
        <f>IF(OR(F77="снят",H77="снят"),100,F77+H77)</f>
        <v>11.270000000000003</v>
      </c>
      <c r="J77" s="22"/>
      <c r="K77" s="16">
        <v>0</v>
      </c>
      <c r="L77" s="16">
        <v>39.63</v>
      </c>
      <c r="M77" s="20">
        <f>IF((L77-$K$8)&lt;0,0,IF(L77&gt;$N$8,"снят",(L77-$K$8)))</f>
        <v>2.6300000000000026</v>
      </c>
      <c r="N77" s="20">
        <f>IF(OR(K77="снят",M77="снят"),100,K77+M77)</f>
        <v>2.6300000000000026</v>
      </c>
      <c r="O77" s="7"/>
      <c r="P77" s="6">
        <f>I77+N77</f>
        <v>13.900000000000006</v>
      </c>
      <c r="Q77" s="6">
        <f>G77+L77</f>
        <v>92.9</v>
      </c>
      <c r="R77" s="60"/>
      <c r="S77" s="47"/>
    </row>
    <row r="78" spans="1:19" s="139" customFormat="1" ht="12.75">
      <c r="A78" s="133">
        <v>4</v>
      </c>
      <c r="B78" s="130" t="s">
        <v>207</v>
      </c>
      <c r="C78" s="134"/>
      <c r="D78" s="134"/>
      <c r="E78" s="135"/>
      <c r="F78" s="136"/>
      <c r="G78" s="136"/>
      <c r="H78" s="134"/>
      <c r="I78" s="134"/>
      <c r="J78" s="134"/>
      <c r="K78" s="136"/>
      <c r="L78" s="136"/>
      <c r="M78" s="134"/>
      <c r="N78" s="137"/>
      <c r="O78" s="131"/>
      <c r="P78" s="131">
        <f>P79+P80+P81</f>
        <v>424.56</v>
      </c>
      <c r="Q78" s="131">
        <f>Q79+Q80+Q81</f>
        <v>93.56</v>
      </c>
      <c r="R78" s="132">
        <v>18</v>
      </c>
      <c r="S78" s="138"/>
    </row>
    <row r="79" spans="1:19" ht="12.75" outlineLevel="1">
      <c r="A79" s="89">
        <v>241</v>
      </c>
      <c r="B79" s="97" t="s">
        <v>204</v>
      </c>
      <c r="C79" s="6" t="s">
        <v>208</v>
      </c>
      <c r="D79" s="6" t="s">
        <v>209</v>
      </c>
      <c r="E79" s="21"/>
      <c r="F79" s="16">
        <v>100</v>
      </c>
      <c r="G79" s="16"/>
      <c r="H79" s="20">
        <f>IF((G79-$F$8)&lt;0,0,IF(G79&gt;$I$8,"снят",(G79-$F$8)))</f>
        <v>0</v>
      </c>
      <c r="I79" s="20">
        <f>IF(OR(F79="снят",H79="снят"),100,F79+H79)</f>
        <v>100</v>
      </c>
      <c r="J79" s="22"/>
      <c r="K79" s="16">
        <v>100</v>
      </c>
      <c r="L79" s="16"/>
      <c r="M79" s="20">
        <f>IF((L79-$K$8)&lt;0,0,IF(L79&gt;$N$8,"снят",(L79-$K$8)))</f>
        <v>0</v>
      </c>
      <c r="N79" s="20">
        <f>IF(OR(K79="снят",M79="снят"),100,K79+M79)</f>
        <v>100</v>
      </c>
      <c r="O79" s="7"/>
      <c r="P79" s="6">
        <f>I79+N79</f>
        <v>200</v>
      </c>
      <c r="Q79" s="6">
        <f>G79+L79</f>
        <v>0</v>
      </c>
      <c r="R79" s="60"/>
      <c r="S79" s="47"/>
    </row>
    <row r="80" spans="1:19" ht="12.75" outlineLevel="1">
      <c r="A80" s="89">
        <v>237</v>
      </c>
      <c r="B80" s="97" t="s">
        <v>210</v>
      </c>
      <c r="C80" s="6" t="s">
        <v>208</v>
      </c>
      <c r="D80" s="6" t="s">
        <v>211</v>
      </c>
      <c r="E80" s="21"/>
      <c r="F80" s="16">
        <v>100</v>
      </c>
      <c r="G80" s="16"/>
      <c r="H80" s="20">
        <f>IF((G80-$F$8)&lt;0,0,IF(G80&gt;$I$8,"снят",(G80-$F$8)))</f>
        <v>0</v>
      </c>
      <c r="I80" s="20">
        <f>IF(OR(F80="снят",H80="снят"),100,F80+H80)</f>
        <v>100</v>
      </c>
      <c r="J80" s="22"/>
      <c r="K80" s="16">
        <v>100</v>
      </c>
      <c r="L80" s="16"/>
      <c r="M80" s="20">
        <f>IF((L80-$K$8)&lt;0,0,IF(L80&gt;$N$8,"снят",(L80-$K$8)))</f>
        <v>0</v>
      </c>
      <c r="N80" s="20">
        <f>IF(OR(K80="снят",M80="снят"),100,K80+M80)</f>
        <v>100</v>
      </c>
      <c r="O80" s="7"/>
      <c r="P80" s="6">
        <f>I80+N80</f>
        <v>200</v>
      </c>
      <c r="Q80" s="6">
        <f>G80+L80</f>
        <v>0</v>
      </c>
      <c r="R80" s="60"/>
      <c r="S80" s="47"/>
    </row>
    <row r="81" spans="1:19" ht="12.75" outlineLevel="1">
      <c r="A81" s="89">
        <v>220</v>
      </c>
      <c r="B81" s="97" t="s">
        <v>205</v>
      </c>
      <c r="C81" s="6" t="s">
        <v>70</v>
      </c>
      <c r="D81" s="6" t="s">
        <v>212</v>
      </c>
      <c r="E81" s="21">
        <v>11011</v>
      </c>
      <c r="F81" s="16">
        <v>10</v>
      </c>
      <c r="G81" s="16">
        <v>51.71</v>
      </c>
      <c r="H81" s="20">
        <f>IF((G81-$F$8)&lt;0,0,IF(G81&gt;$I$8,"снят",(G81-$F$8)))</f>
        <v>4.710000000000001</v>
      </c>
      <c r="I81" s="20">
        <f>IF(OR(F81="снят",H81="снят"),100,F81+H81)</f>
        <v>14.71</v>
      </c>
      <c r="J81" s="22"/>
      <c r="K81" s="16">
        <v>5</v>
      </c>
      <c r="L81" s="16">
        <v>41.85</v>
      </c>
      <c r="M81" s="20">
        <f>IF((L81-$K$8)&lt;0,0,IF(L81&gt;$N$8,"снят",(L81-$K$8)))</f>
        <v>4.850000000000001</v>
      </c>
      <c r="N81" s="20">
        <f>IF(OR(K81="снят",M81="снят"),100,K81+M81)</f>
        <v>9.850000000000001</v>
      </c>
      <c r="O81" s="7"/>
      <c r="P81" s="6">
        <f>I81+N81</f>
        <v>24.560000000000002</v>
      </c>
      <c r="Q81" s="6">
        <f>G81+L81</f>
        <v>93.56</v>
      </c>
      <c r="R81" s="60"/>
      <c r="S81" s="47"/>
    </row>
    <row r="82" spans="1:19" s="139" customFormat="1" ht="12.75">
      <c r="A82" s="133">
        <v>8</v>
      </c>
      <c r="B82" s="130" t="s">
        <v>395</v>
      </c>
      <c r="C82" s="134"/>
      <c r="D82" s="134"/>
      <c r="E82" s="135"/>
      <c r="F82" s="136"/>
      <c r="G82" s="136"/>
      <c r="H82" s="134"/>
      <c r="I82" s="134"/>
      <c r="J82" s="134"/>
      <c r="K82" s="136"/>
      <c r="L82" s="136"/>
      <c r="M82" s="134"/>
      <c r="N82" s="137"/>
      <c r="O82" s="131"/>
      <c r="P82" s="131">
        <f>P83+P84+P85</f>
        <v>509.78999999999996</v>
      </c>
      <c r="Q82" s="131">
        <f>Q83+Q84+Q85</f>
        <v>56.79</v>
      </c>
      <c r="R82" s="132">
        <v>19</v>
      </c>
      <c r="S82" s="138"/>
    </row>
    <row r="83" spans="1:19" ht="12.75" outlineLevel="1">
      <c r="A83" s="89">
        <v>217</v>
      </c>
      <c r="B83" s="97" t="s">
        <v>390</v>
      </c>
      <c r="C83" s="6" t="s">
        <v>70</v>
      </c>
      <c r="D83" s="8" t="s">
        <v>396</v>
      </c>
      <c r="E83" s="21"/>
      <c r="F83" s="16">
        <v>100</v>
      </c>
      <c r="G83" s="16"/>
      <c r="H83" s="20">
        <f>IF((G83-$F$8)&lt;0,0,IF(G83&gt;$I$8,"снят",(G83-$F$8)))</f>
        <v>0</v>
      </c>
      <c r="I83" s="20">
        <f>IF(OR(F83="снят",H83="снят"),100,F83+H83)</f>
        <v>100</v>
      </c>
      <c r="J83" s="22"/>
      <c r="K83" s="16" t="s">
        <v>462</v>
      </c>
      <c r="L83" s="16"/>
      <c r="M83" s="20">
        <f>IF((L83-$K$8)&lt;0,0,IF(L83&gt;$N$8,"снят",(L83-$K$8)))</f>
        <v>0</v>
      </c>
      <c r="N83" s="20">
        <f>IF(OR(K83="снят",M83="снят"),100,K83+M83)</f>
        <v>100</v>
      </c>
      <c r="O83" s="7"/>
      <c r="P83" s="6">
        <f>I83+N83</f>
        <v>200</v>
      </c>
      <c r="Q83" s="6">
        <f>G83+L83</f>
        <v>0</v>
      </c>
      <c r="R83" s="60"/>
      <c r="S83" s="47" t="s">
        <v>417</v>
      </c>
    </row>
    <row r="84" spans="1:19" ht="12.75" outlineLevel="1">
      <c r="A84" s="89">
        <v>210</v>
      </c>
      <c r="B84" s="97" t="s">
        <v>397</v>
      </c>
      <c r="C84" s="6" t="s">
        <v>62</v>
      </c>
      <c r="D84" s="6" t="s">
        <v>398</v>
      </c>
      <c r="E84" s="21"/>
      <c r="F84" s="16">
        <v>0</v>
      </c>
      <c r="G84" s="16">
        <v>56.79</v>
      </c>
      <c r="H84" s="20">
        <f>IF((G84-$F$8)&lt;0,0,IF(G84&gt;$I$8,"снят",(G84-$F$8)))</f>
        <v>9.79</v>
      </c>
      <c r="I84" s="20">
        <f>IF(OR(F84="снят",H84="снят"),100,F84+H84)</f>
        <v>9.79</v>
      </c>
      <c r="J84" s="22"/>
      <c r="K84" s="16" t="s">
        <v>462</v>
      </c>
      <c r="L84" s="16"/>
      <c r="M84" s="20">
        <f>IF((L84-$K$8)&lt;0,0,IF(L84&gt;$N$8,"снят",(L84-$K$8)))</f>
        <v>0</v>
      </c>
      <c r="N84" s="20">
        <f>IF(OR(K84="снят",M84="снят"),100,K84+M84)</f>
        <v>100</v>
      </c>
      <c r="O84" s="7"/>
      <c r="P84" s="6">
        <f>I84+N84</f>
        <v>109.78999999999999</v>
      </c>
      <c r="Q84" s="6">
        <f>G84+L84</f>
        <v>56.79</v>
      </c>
      <c r="R84" s="60"/>
      <c r="S84" s="47"/>
    </row>
    <row r="85" spans="1:19" ht="12.75" outlineLevel="1">
      <c r="A85" s="89">
        <v>203</v>
      </c>
      <c r="B85" s="97" t="s">
        <v>399</v>
      </c>
      <c r="C85" s="6" t="s">
        <v>400</v>
      </c>
      <c r="D85" s="6" t="s">
        <v>401</v>
      </c>
      <c r="E85" s="21">
        <v>11011</v>
      </c>
      <c r="F85" s="16" t="s">
        <v>462</v>
      </c>
      <c r="G85" s="16"/>
      <c r="H85" s="20">
        <f>IF((G85-$F$8)&lt;0,0,IF(G85&gt;$I$8,"снят",(G85-$F$8)))</f>
        <v>0</v>
      </c>
      <c r="I85" s="20">
        <f>IF(OR(F85="снят",H85="снят"),100,F85+H85)</f>
        <v>100</v>
      </c>
      <c r="J85" s="22"/>
      <c r="K85" s="16" t="s">
        <v>462</v>
      </c>
      <c r="L85" s="16"/>
      <c r="M85" s="20">
        <f>IF((L85-$K$8)&lt;0,0,IF(L85&gt;$N$8,"снят",(L85-$K$8)))</f>
        <v>0</v>
      </c>
      <c r="N85" s="20">
        <f>IF(OR(K85="снят",M85="снят"),100,K85+M85)</f>
        <v>100</v>
      </c>
      <c r="O85" s="7"/>
      <c r="P85" s="6">
        <f>I85+N85</f>
        <v>200</v>
      </c>
      <c r="Q85" s="6">
        <f>G85+L85</f>
        <v>0</v>
      </c>
      <c r="R85" s="60"/>
      <c r="S85" s="47"/>
    </row>
    <row r="86" spans="1:19" s="139" customFormat="1" ht="12.75">
      <c r="A86" s="133">
        <v>2</v>
      </c>
      <c r="B86" s="130" t="s">
        <v>272</v>
      </c>
      <c r="C86" s="134"/>
      <c r="D86" s="134"/>
      <c r="E86" s="135"/>
      <c r="F86" s="136"/>
      <c r="G86" s="136"/>
      <c r="H86" s="134"/>
      <c r="I86" s="134"/>
      <c r="J86" s="134"/>
      <c r="K86" s="136"/>
      <c r="L86" s="136"/>
      <c r="M86" s="134"/>
      <c r="N86" s="137"/>
      <c r="O86" s="131"/>
      <c r="P86" s="131">
        <f>P87+P88+P89</f>
        <v>515.04</v>
      </c>
      <c r="Q86" s="131">
        <f>Q87+Q88+Q89</f>
        <v>62.04</v>
      </c>
      <c r="R86" s="132">
        <v>20</v>
      </c>
      <c r="S86" s="138"/>
    </row>
    <row r="87" spans="1:19" ht="12.75" outlineLevel="1">
      <c r="A87" s="89">
        <v>212</v>
      </c>
      <c r="B87" s="97" t="s">
        <v>269</v>
      </c>
      <c r="C87" s="6" t="s">
        <v>270</v>
      </c>
      <c r="D87" s="8" t="s">
        <v>271</v>
      </c>
      <c r="E87" s="21"/>
      <c r="F87" s="16">
        <v>0</v>
      </c>
      <c r="G87" s="16">
        <v>62.04</v>
      </c>
      <c r="H87" s="20">
        <f>IF((G87-$F$8)&lt;0,0,IF(G87&gt;$I$8,"снят",(G87-$F$8)))</f>
        <v>15.04</v>
      </c>
      <c r="I87" s="20">
        <f>IF(OR(F87="снят",H87="снят"),100,F87+H87)</f>
        <v>15.04</v>
      </c>
      <c r="J87" s="22"/>
      <c r="K87" s="16" t="s">
        <v>462</v>
      </c>
      <c r="L87" s="16"/>
      <c r="M87" s="20">
        <f>IF((L87-$K$8)&lt;0,0,IF(L87&gt;$N$8,"снят",(L87-$K$8)))</f>
        <v>0</v>
      </c>
      <c r="N87" s="20">
        <f>IF(OR(K87="снят",M87="снят"),100,K87+M87)</f>
        <v>100</v>
      </c>
      <c r="O87" s="7"/>
      <c r="P87" s="6">
        <f>I87+N87</f>
        <v>115.03999999999999</v>
      </c>
      <c r="Q87" s="6">
        <f>G87+L87</f>
        <v>62.04</v>
      </c>
      <c r="R87" s="60"/>
      <c r="S87" s="47"/>
    </row>
    <row r="88" spans="1:19" ht="12.75" outlineLevel="1">
      <c r="A88" s="89">
        <v>205</v>
      </c>
      <c r="B88" s="97" t="s">
        <v>273</v>
      </c>
      <c r="C88" s="6" t="s">
        <v>89</v>
      </c>
      <c r="D88" s="6" t="s">
        <v>274</v>
      </c>
      <c r="E88" s="21"/>
      <c r="F88" s="16" t="s">
        <v>462</v>
      </c>
      <c r="G88" s="16"/>
      <c r="H88" s="20">
        <f>IF((G88-$F$8)&lt;0,0,IF(G88&gt;$I$8,"снят",(G88-$F$8)))</f>
        <v>0</v>
      </c>
      <c r="I88" s="20">
        <f>IF(OR(F88="снят",H88="снят"),100,F88+H88)</f>
        <v>100</v>
      </c>
      <c r="J88" s="22"/>
      <c r="K88" s="16" t="s">
        <v>462</v>
      </c>
      <c r="L88" s="16"/>
      <c r="M88" s="20">
        <f>IF((L88-$K$8)&lt;0,0,IF(L88&gt;$N$8,"снят",(L88-$K$8)))</f>
        <v>0</v>
      </c>
      <c r="N88" s="20">
        <f>IF(OR(K88="снят",M88="снят"),100,K88+M88)</f>
        <v>100</v>
      </c>
      <c r="O88" s="7"/>
      <c r="P88" s="6">
        <f>I88+N88</f>
        <v>200</v>
      </c>
      <c r="Q88" s="6">
        <f>G88+L88</f>
        <v>0</v>
      </c>
      <c r="R88" s="60"/>
      <c r="S88" s="47"/>
    </row>
    <row r="89" spans="1:19" ht="13.5" outlineLevel="1" thickBot="1">
      <c r="A89" s="90">
        <v>247</v>
      </c>
      <c r="B89" s="160" t="s">
        <v>276</v>
      </c>
      <c r="C89" s="68" t="s">
        <v>70</v>
      </c>
      <c r="D89" s="161" t="s">
        <v>277</v>
      </c>
      <c r="E89" s="66">
        <v>11011</v>
      </c>
      <c r="F89" s="67" t="s">
        <v>462</v>
      </c>
      <c r="G89" s="67"/>
      <c r="H89" s="68">
        <f>IF((G89-$F$8)&lt;0,0,IF(G89&gt;$I$8,"снят",(G89-$F$8)))</f>
        <v>0</v>
      </c>
      <c r="I89" s="68">
        <f>IF(OR(F89="снят",H89="снят"),100,F89+H89)</f>
        <v>100</v>
      </c>
      <c r="J89" s="69"/>
      <c r="K89" s="67" t="s">
        <v>462</v>
      </c>
      <c r="L89" s="67"/>
      <c r="M89" s="68">
        <f>IF((L89-$K$8)&lt;0,0,IF(L89&gt;$N$8,"снят",(L89-$K$8)))</f>
        <v>0</v>
      </c>
      <c r="N89" s="68">
        <f>IF(OR(K89="снят",M89="снят"),100,K89+M89)</f>
        <v>100</v>
      </c>
      <c r="O89" s="70"/>
      <c r="P89" s="65">
        <f>I89+N89</f>
        <v>200</v>
      </c>
      <c r="Q89" s="65">
        <f>G89+L89</f>
        <v>0</v>
      </c>
      <c r="R89" s="71"/>
      <c r="S89" s="47"/>
    </row>
    <row r="90" spans="1:19" ht="12.75">
      <c r="A90" s="91"/>
      <c r="B90" s="101"/>
      <c r="C90" s="92"/>
      <c r="E90" s="93"/>
      <c r="F90" s="92"/>
      <c r="G90" s="91"/>
      <c r="H90" s="92"/>
      <c r="J90" s="94"/>
      <c r="K90" s="92"/>
      <c r="L90" s="92"/>
      <c r="M90" s="92"/>
      <c r="O90" s="51"/>
      <c r="P90" s="92"/>
      <c r="Q90" s="92"/>
      <c r="R90" s="91"/>
      <c r="S90" s="47"/>
    </row>
    <row r="91" spans="1:19" ht="12.75">
      <c r="A91" s="4">
        <v>265</v>
      </c>
      <c r="B91" s="97" t="s">
        <v>403</v>
      </c>
      <c r="C91" s="10" t="s">
        <v>89</v>
      </c>
      <c r="D91" s="6" t="s">
        <v>402</v>
      </c>
      <c r="E91" s="21"/>
      <c r="F91" s="16">
        <v>15</v>
      </c>
      <c r="G91" s="16">
        <v>56.45</v>
      </c>
      <c r="H91" s="20">
        <f>IF((G91-$F$8)&lt;0,0,IF(G91&gt;$I$8,"снят",(G91-$F$8)))</f>
        <v>9.450000000000003</v>
      </c>
      <c r="I91" s="20">
        <f>IF(OR(F91="снят",H91="снят"),100,F91+H91)</f>
        <v>24.450000000000003</v>
      </c>
      <c r="J91" s="22"/>
      <c r="K91" s="16">
        <v>5</v>
      </c>
      <c r="L91" s="16">
        <v>52.34</v>
      </c>
      <c r="M91" s="20">
        <f>IF((L91-$K$8)&lt;0,0,IF(L91&gt;$N$8,"снят",(L91-$K$8)))</f>
        <v>15.340000000000003</v>
      </c>
      <c r="N91" s="20">
        <f>IF(OR(K91="снят",M91="снят"),100,K91+M91)</f>
        <v>20.340000000000003</v>
      </c>
      <c r="O91" s="7"/>
      <c r="P91" s="6">
        <f>I91+N91</f>
        <v>44.790000000000006</v>
      </c>
      <c r="Q91" s="6">
        <f>G91+L91</f>
        <v>108.79</v>
      </c>
      <c r="R91" s="6"/>
      <c r="S91" s="47" t="s">
        <v>417</v>
      </c>
    </row>
    <row r="92" spans="1:19" ht="12.75">
      <c r="A92" s="72">
        <v>253</v>
      </c>
      <c r="B92" s="5" t="s">
        <v>432</v>
      </c>
      <c r="C92" s="10" t="s">
        <v>400</v>
      </c>
      <c r="D92" s="6" t="s">
        <v>431</v>
      </c>
      <c r="E92" s="21"/>
      <c r="F92" s="16" t="s">
        <v>462</v>
      </c>
      <c r="G92" s="16"/>
      <c r="H92" s="20">
        <f>IF((G92-$F$8)&lt;0,0,IF(G92&gt;$I$8,"снят",(G92-$F$8)))</f>
        <v>0</v>
      </c>
      <c r="I92" s="20">
        <f>IF(OR(F92="снят",H92="снят"),100,F92+H92)</f>
        <v>100</v>
      </c>
      <c r="J92" s="22"/>
      <c r="K92" s="16">
        <v>10</v>
      </c>
      <c r="L92" s="16">
        <v>57.77</v>
      </c>
      <c r="M92" s="20" t="str">
        <f>IF((L92-$K$8)&lt;0,0,IF(L92&gt;$N$8,"снят",(L92-$K$8)))</f>
        <v>снят</v>
      </c>
      <c r="N92" s="20">
        <f>IF(OR(K92="снят",M92="снят"),100,K92+M92)</f>
        <v>100</v>
      </c>
      <c r="O92" s="7"/>
      <c r="P92" s="6">
        <f>I92+N92</f>
        <v>200</v>
      </c>
      <c r="Q92" s="6">
        <f>G92+L92</f>
        <v>57.77</v>
      </c>
      <c r="R92" s="6"/>
      <c r="S92" s="47" t="s">
        <v>417</v>
      </c>
    </row>
  </sheetData>
  <sheetProtection sort="0"/>
  <autoFilter ref="S9:S91"/>
  <printOptions/>
  <pageMargins left="0.31" right="0.41" top="0.31" bottom="0.32" header="0.16" footer="0.16"/>
  <pageSetup fitToHeight="2" fitToWidth="1" horizontalDpi="600" verticalDpi="600" orientation="landscape" paperSize="9" scale="92" r:id="rId1"/>
  <headerFooter alignWithMargins="0">
    <oddFooter>&amp;C&amp;P&amp;R&amp;"Arial Cyr,курсив" &amp;A</oddFooter>
  </headerFooter>
  <rowBreaks count="2" manualBreakCount="2">
    <brk id="37" max="255" man="1"/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1"/>
  <sheetViews>
    <sheetView zoomScale="80" zoomScaleNormal="80" workbookViewId="0" topLeftCell="A1">
      <pane xSplit="4" topLeftCell="K1" activePane="topRight" state="frozen"/>
      <selection pane="topLeft" activeCell="A4" sqref="A4"/>
      <selection pane="topRight" activeCell="L45" sqref="L45"/>
    </sheetView>
  </sheetViews>
  <sheetFormatPr defaultColWidth="9.00390625" defaultRowHeight="12.75"/>
  <cols>
    <col min="1" max="1" width="5.25390625" style="0" customWidth="1"/>
    <col min="2" max="2" width="24.25390625" style="0" customWidth="1"/>
    <col min="3" max="3" width="15.125" style="0" customWidth="1"/>
    <col min="4" max="4" width="14.875" style="0" customWidth="1"/>
    <col min="5" max="5" width="0.74609375" style="0" customWidth="1"/>
    <col min="6" max="6" width="8.75390625" style="0" customWidth="1"/>
    <col min="7" max="7" width="7.25390625" style="0" customWidth="1"/>
    <col min="8" max="8" width="8.25390625" style="0" customWidth="1"/>
    <col min="9" max="9" width="10.125" style="0" customWidth="1"/>
    <col min="10" max="10" width="0.74609375" style="0" customWidth="1"/>
    <col min="11" max="11" width="7.625" style="0" customWidth="1"/>
    <col min="12" max="12" width="7.25390625" style="0" customWidth="1"/>
    <col min="13" max="13" width="8.125" style="0" customWidth="1"/>
    <col min="14" max="14" width="10.00390625" style="0" customWidth="1"/>
    <col min="15" max="15" width="0.74609375" style="0" customWidth="1"/>
    <col min="16" max="16" width="9.375" style="0" customWidth="1"/>
    <col min="18" max="18" width="4.375" style="0" customWidth="1"/>
    <col min="19" max="19" width="5.375" style="74" customWidth="1"/>
  </cols>
  <sheetData>
    <row r="1" spans="1:12" ht="18">
      <c r="A1" s="1" t="s">
        <v>0</v>
      </c>
      <c r="F1" s="24" t="s">
        <v>25</v>
      </c>
      <c r="G1" s="25"/>
      <c r="H1" s="26"/>
      <c r="I1" s="25"/>
      <c r="J1" s="25"/>
      <c r="K1" s="3"/>
      <c r="L1" s="3"/>
    </row>
    <row r="3" spans="2:16" ht="18">
      <c r="B3" s="12" t="s">
        <v>15</v>
      </c>
      <c r="C3" s="25" t="s">
        <v>457</v>
      </c>
      <c r="D3" s="25"/>
      <c r="E3" s="3"/>
      <c r="N3" t="s">
        <v>1</v>
      </c>
      <c r="P3" s="27" t="s">
        <v>26</v>
      </c>
    </row>
    <row r="4" ht="12.75">
      <c r="N4" s="3"/>
    </row>
    <row r="5" spans="6:14" ht="12.75">
      <c r="F5" s="23" t="s">
        <v>2</v>
      </c>
      <c r="I5" s="28">
        <v>145</v>
      </c>
      <c r="K5" s="23" t="s">
        <v>21</v>
      </c>
      <c r="N5" s="28">
        <v>175</v>
      </c>
    </row>
    <row r="6" spans="2:13" ht="12.75">
      <c r="B6" s="11" t="s">
        <v>16</v>
      </c>
      <c r="C6" s="28">
        <v>79</v>
      </c>
      <c r="F6" s="2" t="s">
        <v>20</v>
      </c>
      <c r="H6" s="29">
        <f>I5/F8</f>
        <v>3.918918918918919</v>
      </c>
      <c r="K6" s="2" t="s">
        <v>20</v>
      </c>
      <c r="M6" s="29">
        <f>N5/K8</f>
        <v>3.888888888888889</v>
      </c>
    </row>
    <row r="7" spans="6:14" ht="13.5" thickBot="1">
      <c r="F7" t="s">
        <v>3</v>
      </c>
      <c r="G7" s="3"/>
      <c r="I7" t="s">
        <v>4</v>
      </c>
      <c r="K7" t="s">
        <v>3</v>
      </c>
      <c r="L7" s="3"/>
      <c r="N7" t="s">
        <v>4</v>
      </c>
    </row>
    <row r="8" spans="1:18" ht="18.75" thickBot="1">
      <c r="A8" s="30" t="s">
        <v>18</v>
      </c>
      <c r="B8" s="3"/>
      <c r="C8" s="3"/>
      <c r="D8" s="3"/>
      <c r="E8" s="3"/>
      <c r="F8" s="31">
        <v>37</v>
      </c>
      <c r="G8" s="32"/>
      <c r="H8" s="33"/>
      <c r="I8" s="31">
        <v>56</v>
      </c>
      <c r="J8" s="3"/>
      <c r="K8" s="31">
        <v>45</v>
      </c>
      <c r="L8" s="32"/>
      <c r="M8" s="33"/>
      <c r="N8" s="31">
        <v>68</v>
      </c>
      <c r="O8" s="32"/>
      <c r="P8" s="3"/>
      <c r="Q8" s="3"/>
      <c r="R8" s="3"/>
    </row>
    <row r="9" spans="1:20" s="14" customFormat="1" ht="39.75" customHeight="1" thickBot="1">
      <c r="A9" s="34" t="s">
        <v>6</v>
      </c>
      <c r="B9" s="35" t="s">
        <v>23</v>
      </c>
      <c r="C9" s="35" t="s">
        <v>7</v>
      </c>
      <c r="D9" s="35" t="s">
        <v>8</v>
      </c>
      <c r="E9" s="36"/>
      <c r="F9" s="35" t="s">
        <v>9</v>
      </c>
      <c r="G9" s="35" t="s">
        <v>10</v>
      </c>
      <c r="H9" s="35" t="s">
        <v>11</v>
      </c>
      <c r="I9" s="35" t="s">
        <v>12</v>
      </c>
      <c r="J9" s="36"/>
      <c r="K9" s="35" t="s">
        <v>9</v>
      </c>
      <c r="L9" s="35" t="s">
        <v>10</v>
      </c>
      <c r="M9" s="35" t="s">
        <v>11</v>
      </c>
      <c r="N9" s="35" t="s">
        <v>12</v>
      </c>
      <c r="O9" s="36"/>
      <c r="P9" s="35" t="s">
        <v>13</v>
      </c>
      <c r="Q9" s="35" t="s">
        <v>14</v>
      </c>
      <c r="R9" s="37" t="s">
        <v>17</v>
      </c>
      <c r="S9" s="54"/>
      <c r="T9" s="15"/>
    </row>
    <row r="10" spans="1:20" s="14" customFormat="1" ht="13.5" customHeight="1" hidden="1">
      <c r="A10" s="75"/>
      <c r="B10" s="76" t="s">
        <v>19</v>
      </c>
      <c r="C10" s="76"/>
      <c r="D10" s="77"/>
      <c r="E10" s="78"/>
      <c r="F10" s="76"/>
      <c r="G10" s="76"/>
      <c r="H10" s="41">
        <f aca="true" t="shared" si="0" ref="H10:H41">IF((G10-$F$8)&lt;0,0,IF(G10&gt;$I$8,"снят",(G10-$F$8)))</f>
        <v>0</v>
      </c>
      <c r="I10" s="41">
        <f aca="true" t="shared" si="1" ref="I10:I41">IF(OR(F10="снят",H10="снят"),100,F10+H10)</f>
        <v>0</v>
      </c>
      <c r="J10" s="78"/>
      <c r="K10" s="76"/>
      <c r="L10" s="76"/>
      <c r="M10" s="41">
        <f aca="true" t="shared" si="2" ref="M10:M41">IF((L10-$K$8)&lt;0,0,IF(L10&gt;$N$8,"снят",(L10-$K$8)))</f>
        <v>0</v>
      </c>
      <c r="N10" s="41">
        <f aca="true" t="shared" si="3" ref="N10:N41">IF(OR(K10="снят",M10="снят"),100,K10+M10)</f>
        <v>0</v>
      </c>
      <c r="O10" s="79"/>
      <c r="P10" s="80">
        <f aca="true" t="shared" si="4" ref="P10:P41">I10+N10</f>
        <v>0</v>
      </c>
      <c r="Q10" s="80">
        <f aca="true" t="shared" si="5" ref="Q10:Q41">IF(P10&lt;100,G10+L10,"")</f>
        <v>0</v>
      </c>
      <c r="R10" s="13"/>
      <c r="S10" s="54"/>
      <c r="T10" s="15"/>
    </row>
    <row r="11" spans="1:18" ht="12.75">
      <c r="A11" s="89">
        <v>77</v>
      </c>
      <c r="B11" s="42" t="s">
        <v>132</v>
      </c>
      <c r="C11" s="43" t="s">
        <v>30</v>
      </c>
      <c r="D11" s="44" t="s">
        <v>133</v>
      </c>
      <c r="E11" s="21"/>
      <c r="F11" s="16">
        <v>0</v>
      </c>
      <c r="G11" s="16">
        <v>33.55</v>
      </c>
      <c r="H11" s="20">
        <f t="shared" si="0"/>
        <v>0</v>
      </c>
      <c r="I11" s="20">
        <f t="shared" si="1"/>
        <v>0</v>
      </c>
      <c r="J11" s="22"/>
      <c r="K11" s="16">
        <v>0</v>
      </c>
      <c r="L11" s="16">
        <v>43.82</v>
      </c>
      <c r="M11" s="20">
        <f t="shared" si="2"/>
        <v>0</v>
      </c>
      <c r="N11" s="20">
        <f t="shared" si="3"/>
        <v>0</v>
      </c>
      <c r="O11" s="7"/>
      <c r="P11" s="6">
        <f t="shared" si="4"/>
        <v>0</v>
      </c>
      <c r="Q11" s="6">
        <f t="shared" si="5"/>
        <v>77.37</v>
      </c>
      <c r="R11" s="164">
        <v>1</v>
      </c>
    </row>
    <row r="12" spans="1:18" ht="12.75">
      <c r="A12" s="89">
        <v>6</v>
      </c>
      <c r="B12" s="5" t="s">
        <v>36</v>
      </c>
      <c r="C12" s="6" t="s">
        <v>30</v>
      </c>
      <c r="D12" s="8" t="s">
        <v>37</v>
      </c>
      <c r="E12" s="21"/>
      <c r="F12" s="16">
        <v>0</v>
      </c>
      <c r="G12" s="16">
        <v>35.88</v>
      </c>
      <c r="H12" s="20">
        <f t="shared" si="0"/>
        <v>0</v>
      </c>
      <c r="I12" s="20">
        <f t="shared" si="1"/>
        <v>0</v>
      </c>
      <c r="J12" s="22"/>
      <c r="K12" s="16">
        <v>0</v>
      </c>
      <c r="L12" s="16">
        <v>45.77</v>
      </c>
      <c r="M12" s="20">
        <f t="shared" si="2"/>
        <v>0.7700000000000031</v>
      </c>
      <c r="N12" s="20">
        <f t="shared" si="3"/>
        <v>0.7700000000000031</v>
      </c>
      <c r="O12" s="7"/>
      <c r="P12" s="6">
        <f t="shared" si="4"/>
        <v>0.7700000000000031</v>
      </c>
      <c r="Q12" s="6">
        <f t="shared" si="5"/>
        <v>81.65</v>
      </c>
      <c r="R12" s="164">
        <v>2</v>
      </c>
    </row>
    <row r="13" spans="1:18" ht="12.75">
      <c r="A13" s="89">
        <v>2</v>
      </c>
      <c r="B13" s="5" t="s">
        <v>34</v>
      </c>
      <c r="C13" s="6" t="s">
        <v>30</v>
      </c>
      <c r="D13" s="8" t="s">
        <v>35</v>
      </c>
      <c r="E13" s="21"/>
      <c r="F13" s="16">
        <v>0</v>
      </c>
      <c r="G13" s="16">
        <v>36.27</v>
      </c>
      <c r="H13" s="20">
        <f t="shared" si="0"/>
        <v>0</v>
      </c>
      <c r="I13" s="20">
        <f t="shared" si="1"/>
        <v>0</v>
      </c>
      <c r="J13" s="22"/>
      <c r="K13" s="16">
        <v>0</v>
      </c>
      <c r="L13" s="16">
        <v>46.58</v>
      </c>
      <c r="M13" s="20">
        <f t="shared" si="2"/>
        <v>1.5799999999999983</v>
      </c>
      <c r="N13" s="20">
        <f t="shared" si="3"/>
        <v>1.5799999999999983</v>
      </c>
      <c r="O13" s="7"/>
      <c r="P13" s="6">
        <f t="shared" si="4"/>
        <v>1.5799999999999983</v>
      </c>
      <c r="Q13" s="6">
        <f t="shared" si="5"/>
        <v>82.85</v>
      </c>
      <c r="R13" s="164">
        <v>3</v>
      </c>
    </row>
    <row r="14" spans="1:19" ht="12.75">
      <c r="A14" s="89">
        <v>55</v>
      </c>
      <c r="B14" s="42" t="s">
        <v>308</v>
      </c>
      <c r="C14" s="43" t="s">
        <v>309</v>
      </c>
      <c r="D14" s="20" t="s">
        <v>310</v>
      </c>
      <c r="E14" s="21"/>
      <c r="F14" s="16">
        <v>0</v>
      </c>
      <c r="G14" s="16">
        <v>36.2</v>
      </c>
      <c r="H14" s="20">
        <f t="shared" si="0"/>
        <v>0</v>
      </c>
      <c r="I14" s="20">
        <f t="shared" si="1"/>
        <v>0</v>
      </c>
      <c r="J14" s="22"/>
      <c r="K14" s="16">
        <v>0</v>
      </c>
      <c r="L14" s="16">
        <v>48.77</v>
      </c>
      <c r="M14" s="20">
        <f t="shared" si="2"/>
        <v>3.770000000000003</v>
      </c>
      <c r="N14" s="20">
        <f t="shared" si="3"/>
        <v>3.770000000000003</v>
      </c>
      <c r="O14" s="7"/>
      <c r="P14" s="6">
        <f t="shared" si="4"/>
        <v>3.770000000000003</v>
      </c>
      <c r="Q14" s="6">
        <f t="shared" si="5"/>
        <v>84.97</v>
      </c>
      <c r="R14" s="60">
        <v>4</v>
      </c>
      <c r="S14" s="74" t="s">
        <v>417</v>
      </c>
    </row>
    <row r="15" spans="1:18" ht="12.75">
      <c r="A15" s="89">
        <v>85</v>
      </c>
      <c r="B15" s="42" t="s">
        <v>306</v>
      </c>
      <c r="C15" s="43" t="s">
        <v>30</v>
      </c>
      <c r="D15" s="20" t="s">
        <v>307</v>
      </c>
      <c r="E15" s="21"/>
      <c r="F15" s="16">
        <v>0</v>
      </c>
      <c r="G15" s="16">
        <v>34.05</v>
      </c>
      <c r="H15" s="20">
        <f t="shared" si="0"/>
        <v>0</v>
      </c>
      <c r="I15" s="20">
        <f t="shared" si="1"/>
        <v>0</v>
      </c>
      <c r="J15" s="22"/>
      <c r="K15" s="16">
        <v>5</v>
      </c>
      <c r="L15" s="16">
        <v>44.1</v>
      </c>
      <c r="M15" s="20">
        <f t="shared" si="2"/>
        <v>0</v>
      </c>
      <c r="N15" s="20">
        <f t="shared" si="3"/>
        <v>5</v>
      </c>
      <c r="O15" s="7"/>
      <c r="P15" s="6">
        <f t="shared" si="4"/>
        <v>5</v>
      </c>
      <c r="Q15" s="6">
        <f t="shared" si="5"/>
        <v>78.15</v>
      </c>
      <c r="R15" s="60">
        <v>5</v>
      </c>
    </row>
    <row r="16" spans="1:18" ht="12.75">
      <c r="A16" s="89">
        <v>24</v>
      </c>
      <c r="B16" s="9" t="s">
        <v>36</v>
      </c>
      <c r="C16" s="6" t="s">
        <v>30</v>
      </c>
      <c r="D16" s="6" t="s">
        <v>40</v>
      </c>
      <c r="E16" s="21"/>
      <c r="F16" s="16">
        <v>5</v>
      </c>
      <c r="G16" s="16">
        <v>34.2</v>
      </c>
      <c r="H16" s="20">
        <f t="shared" si="0"/>
        <v>0</v>
      </c>
      <c r="I16" s="20">
        <f t="shared" si="1"/>
        <v>5</v>
      </c>
      <c r="J16" s="22"/>
      <c r="K16" s="16">
        <v>0</v>
      </c>
      <c r="L16" s="16">
        <v>45.35</v>
      </c>
      <c r="M16" s="20">
        <f t="shared" si="2"/>
        <v>0.3500000000000014</v>
      </c>
      <c r="N16" s="20">
        <f t="shared" si="3"/>
        <v>0.3500000000000014</v>
      </c>
      <c r="O16" s="7"/>
      <c r="P16" s="6">
        <f t="shared" si="4"/>
        <v>5.350000000000001</v>
      </c>
      <c r="Q16" s="6">
        <f t="shared" si="5"/>
        <v>79.55000000000001</v>
      </c>
      <c r="R16" s="60">
        <v>6</v>
      </c>
    </row>
    <row r="17" spans="1:18" ht="12.75">
      <c r="A17" s="89">
        <v>19</v>
      </c>
      <c r="B17" s="5" t="s">
        <v>32</v>
      </c>
      <c r="C17" s="6" t="s">
        <v>30</v>
      </c>
      <c r="D17" s="6" t="s">
        <v>33</v>
      </c>
      <c r="E17" s="21"/>
      <c r="F17" s="16">
        <v>5</v>
      </c>
      <c r="G17" s="16">
        <v>33.62</v>
      </c>
      <c r="H17" s="20">
        <f t="shared" si="0"/>
        <v>0</v>
      </c>
      <c r="I17" s="20">
        <f t="shared" si="1"/>
        <v>5</v>
      </c>
      <c r="J17" s="22"/>
      <c r="K17" s="16">
        <v>0</v>
      </c>
      <c r="L17" s="16">
        <v>45.98</v>
      </c>
      <c r="M17" s="20">
        <f t="shared" si="2"/>
        <v>0.9799999999999969</v>
      </c>
      <c r="N17" s="20">
        <f t="shared" si="3"/>
        <v>0.9799999999999969</v>
      </c>
      <c r="O17" s="7"/>
      <c r="P17" s="6">
        <f t="shared" si="4"/>
        <v>5.979999999999997</v>
      </c>
      <c r="Q17" s="6">
        <f t="shared" si="5"/>
        <v>79.6</v>
      </c>
      <c r="R17" s="60">
        <v>7</v>
      </c>
    </row>
    <row r="18" spans="1:18" ht="12.75">
      <c r="A18" s="89">
        <v>12</v>
      </c>
      <c r="B18" s="42" t="s">
        <v>140</v>
      </c>
      <c r="C18" s="43" t="s">
        <v>141</v>
      </c>
      <c r="D18" s="20" t="s">
        <v>142</v>
      </c>
      <c r="E18" s="21"/>
      <c r="F18" s="16">
        <v>0</v>
      </c>
      <c r="G18" s="16">
        <v>37.43</v>
      </c>
      <c r="H18" s="20">
        <f t="shared" si="0"/>
        <v>0.4299999999999997</v>
      </c>
      <c r="I18" s="20">
        <f t="shared" si="1"/>
        <v>0.4299999999999997</v>
      </c>
      <c r="J18" s="22"/>
      <c r="K18" s="16">
        <v>0</v>
      </c>
      <c r="L18" s="16">
        <v>51.66</v>
      </c>
      <c r="M18" s="20">
        <f t="shared" si="2"/>
        <v>6.659999999999997</v>
      </c>
      <c r="N18" s="20">
        <f t="shared" si="3"/>
        <v>6.659999999999997</v>
      </c>
      <c r="O18" s="7"/>
      <c r="P18" s="6">
        <f t="shared" si="4"/>
        <v>7.089999999999996</v>
      </c>
      <c r="Q18" s="6">
        <f t="shared" si="5"/>
        <v>89.09</v>
      </c>
      <c r="R18" s="60">
        <v>8</v>
      </c>
    </row>
    <row r="19" spans="1:19" ht="12.75">
      <c r="A19" s="89">
        <v>56</v>
      </c>
      <c r="B19" s="42" t="s">
        <v>226</v>
      </c>
      <c r="C19" s="43" t="s">
        <v>227</v>
      </c>
      <c r="D19" s="20" t="s">
        <v>228</v>
      </c>
      <c r="E19" s="21"/>
      <c r="F19" s="16">
        <v>0</v>
      </c>
      <c r="G19" s="16">
        <v>37.6</v>
      </c>
      <c r="H19" s="20">
        <f t="shared" si="0"/>
        <v>0.6000000000000014</v>
      </c>
      <c r="I19" s="20">
        <f t="shared" si="1"/>
        <v>0.6000000000000014</v>
      </c>
      <c r="J19" s="22"/>
      <c r="K19" s="16">
        <v>5</v>
      </c>
      <c r="L19" s="16">
        <v>48.43</v>
      </c>
      <c r="M19" s="20">
        <f t="shared" si="2"/>
        <v>3.4299999999999997</v>
      </c>
      <c r="N19" s="20">
        <f t="shared" si="3"/>
        <v>8.43</v>
      </c>
      <c r="O19" s="7"/>
      <c r="P19" s="6">
        <f t="shared" si="4"/>
        <v>9.030000000000001</v>
      </c>
      <c r="Q19" s="6">
        <f t="shared" si="5"/>
        <v>86.03</v>
      </c>
      <c r="R19" s="60">
        <v>9</v>
      </c>
      <c r="S19" s="74" t="s">
        <v>417</v>
      </c>
    </row>
    <row r="20" spans="1:18" ht="12.75">
      <c r="A20" s="89">
        <v>36</v>
      </c>
      <c r="B20" s="42" t="s">
        <v>152</v>
      </c>
      <c r="C20" s="43" t="s">
        <v>43</v>
      </c>
      <c r="D20" s="20" t="s">
        <v>153</v>
      </c>
      <c r="E20" s="21"/>
      <c r="F20" s="16">
        <v>0</v>
      </c>
      <c r="G20" s="16">
        <v>37.32</v>
      </c>
      <c r="H20" s="20">
        <f t="shared" si="0"/>
        <v>0.3200000000000003</v>
      </c>
      <c r="I20" s="20">
        <f t="shared" si="1"/>
        <v>0.3200000000000003</v>
      </c>
      <c r="J20" s="22"/>
      <c r="K20" s="16">
        <v>5</v>
      </c>
      <c r="L20" s="16">
        <v>48.8</v>
      </c>
      <c r="M20" s="20">
        <f t="shared" si="2"/>
        <v>3.799999999999997</v>
      </c>
      <c r="N20" s="20">
        <f t="shared" si="3"/>
        <v>8.799999999999997</v>
      </c>
      <c r="O20" s="7"/>
      <c r="P20" s="6">
        <f t="shared" si="4"/>
        <v>9.119999999999997</v>
      </c>
      <c r="Q20" s="6">
        <f t="shared" si="5"/>
        <v>86.12</v>
      </c>
      <c r="R20" s="60">
        <v>10</v>
      </c>
    </row>
    <row r="21" spans="1:18" ht="12.75">
      <c r="A21" s="89">
        <v>54</v>
      </c>
      <c r="B21" s="42" t="s">
        <v>318</v>
      </c>
      <c r="C21" s="43" t="s">
        <v>291</v>
      </c>
      <c r="D21" s="20" t="s">
        <v>319</v>
      </c>
      <c r="E21" s="21"/>
      <c r="F21" s="16">
        <v>0</v>
      </c>
      <c r="G21" s="16">
        <v>39.75</v>
      </c>
      <c r="H21" s="20">
        <f t="shared" si="0"/>
        <v>2.75</v>
      </c>
      <c r="I21" s="20">
        <f t="shared" si="1"/>
        <v>2.75</v>
      </c>
      <c r="J21" s="22"/>
      <c r="K21" s="16">
        <v>0</v>
      </c>
      <c r="L21" s="16">
        <v>52</v>
      </c>
      <c r="M21" s="20">
        <f t="shared" si="2"/>
        <v>7</v>
      </c>
      <c r="N21" s="20">
        <f t="shared" si="3"/>
        <v>7</v>
      </c>
      <c r="O21" s="7"/>
      <c r="P21" s="6">
        <f t="shared" si="4"/>
        <v>9.75</v>
      </c>
      <c r="Q21" s="6">
        <f t="shared" si="5"/>
        <v>91.75</v>
      </c>
      <c r="R21" s="60">
        <v>11</v>
      </c>
    </row>
    <row r="22" spans="1:19" ht="12.75">
      <c r="A22" s="89">
        <v>70</v>
      </c>
      <c r="B22" s="42" t="s">
        <v>314</v>
      </c>
      <c r="C22" s="43" t="s">
        <v>70</v>
      </c>
      <c r="D22" s="20" t="s">
        <v>315</v>
      </c>
      <c r="E22" s="21"/>
      <c r="F22" s="16">
        <v>0</v>
      </c>
      <c r="G22" s="16">
        <v>40.08</v>
      </c>
      <c r="H22" s="20">
        <f t="shared" si="0"/>
        <v>3.0799999999999983</v>
      </c>
      <c r="I22" s="20">
        <f t="shared" si="1"/>
        <v>3.0799999999999983</v>
      </c>
      <c r="J22" s="22"/>
      <c r="K22" s="16">
        <v>0</v>
      </c>
      <c r="L22" s="16">
        <v>51.85</v>
      </c>
      <c r="M22" s="20">
        <f t="shared" si="2"/>
        <v>6.850000000000001</v>
      </c>
      <c r="N22" s="20">
        <f t="shared" si="3"/>
        <v>6.850000000000001</v>
      </c>
      <c r="O22" s="7"/>
      <c r="P22" s="6">
        <f t="shared" si="4"/>
        <v>9.93</v>
      </c>
      <c r="Q22" s="6">
        <f t="shared" si="5"/>
        <v>91.93</v>
      </c>
      <c r="R22" s="60">
        <v>12</v>
      </c>
      <c r="S22" s="74" t="s">
        <v>417</v>
      </c>
    </row>
    <row r="23" spans="1:18" ht="12.75">
      <c r="A23" s="89">
        <v>84</v>
      </c>
      <c r="B23" s="42" t="s">
        <v>130</v>
      </c>
      <c r="C23" s="43" t="s">
        <v>30</v>
      </c>
      <c r="D23" s="20" t="s">
        <v>131</v>
      </c>
      <c r="E23" s="21"/>
      <c r="F23" s="16">
        <v>5</v>
      </c>
      <c r="G23" s="16">
        <v>35.43</v>
      </c>
      <c r="H23" s="20">
        <f t="shared" si="0"/>
        <v>0</v>
      </c>
      <c r="I23" s="20">
        <f t="shared" si="1"/>
        <v>5</v>
      </c>
      <c r="J23" s="22"/>
      <c r="K23" s="16">
        <v>5</v>
      </c>
      <c r="L23" s="16">
        <v>45.36</v>
      </c>
      <c r="M23" s="20">
        <f t="shared" si="2"/>
        <v>0.35999999999999943</v>
      </c>
      <c r="N23" s="20">
        <f t="shared" si="3"/>
        <v>5.359999999999999</v>
      </c>
      <c r="O23" s="7"/>
      <c r="P23" s="6">
        <f t="shared" si="4"/>
        <v>10.36</v>
      </c>
      <c r="Q23" s="6">
        <f t="shared" si="5"/>
        <v>80.78999999999999</v>
      </c>
      <c r="R23" s="60">
        <v>13</v>
      </c>
    </row>
    <row r="24" spans="1:18" ht="12.75">
      <c r="A24" s="89">
        <v>4</v>
      </c>
      <c r="B24" s="5" t="s">
        <v>29</v>
      </c>
      <c r="C24" s="6" t="s">
        <v>30</v>
      </c>
      <c r="D24" s="6" t="s">
        <v>31</v>
      </c>
      <c r="E24" s="21"/>
      <c r="F24" s="16">
        <v>5</v>
      </c>
      <c r="G24" s="16">
        <v>34.16</v>
      </c>
      <c r="H24" s="20">
        <f t="shared" si="0"/>
        <v>0</v>
      </c>
      <c r="I24" s="20">
        <f t="shared" si="1"/>
        <v>5</v>
      </c>
      <c r="J24" s="22"/>
      <c r="K24" s="16">
        <v>5</v>
      </c>
      <c r="L24" s="16">
        <v>46.05</v>
      </c>
      <c r="M24" s="20">
        <f t="shared" si="2"/>
        <v>1.0499999999999972</v>
      </c>
      <c r="N24" s="20">
        <f t="shared" si="3"/>
        <v>6.049999999999997</v>
      </c>
      <c r="O24" s="7"/>
      <c r="P24" s="6">
        <f t="shared" si="4"/>
        <v>11.049999999999997</v>
      </c>
      <c r="Q24" s="6">
        <f t="shared" si="5"/>
        <v>80.21</v>
      </c>
      <c r="R24" s="60">
        <v>14</v>
      </c>
    </row>
    <row r="25" spans="1:18" ht="12.75">
      <c r="A25" s="89">
        <v>90</v>
      </c>
      <c r="B25" s="5" t="s">
        <v>213</v>
      </c>
      <c r="C25" s="10" t="s">
        <v>460</v>
      </c>
      <c r="D25" s="6" t="s">
        <v>461</v>
      </c>
      <c r="E25" s="21"/>
      <c r="F25" s="16">
        <v>0</v>
      </c>
      <c r="G25" s="16">
        <v>39.72</v>
      </c>
      <c r="H25" s="20">
        <f t="shared" si="0"/>
        <v>2.719999999999999</v>
      </c>
      <c r="I25" s="20">
        <f t="shared" si="1"/>
        <v>2.719999999999999</v>
      </c>
      <c r="J25" s="22"/>
      <c r="K25" s="16">
        <v>0</v>
      </c>
      <c r="L25" s="16">
        <v>55.18</v>
      </c>
      <c r="M25" s="20">
        <f t="shared" si="2"/>
        <v>10.18</v>
      </c>
      <c r="N25" s="20">
        <f t="shared" si="3"/>
        <v>10.18</v>
      </c>
      <c r="O25" s="7"/>
      <c r="P25" s="6">
        <f t="shared" si="4"/>
        <v>12.899999999999999</v>
      </c>
      <c r="Q25" s="6">
        <f t="shared" si="5"/>
        <v>94.9</v>
      </c>
      <c r="R25" s="60">
        <v>15</v>
      </c>
    </row>
    <row r="26" spans="1:18" ht="12.75">
      <c r="A26" s="89">
        <v>81</v>
      </c>
      <c r="B26" s="42" t="s">
        <v>134</v>
      </c>
      <c r="C26" s="43" t="s">
        <v>30</v>
      </c>
      <c r="D26" s="20" t="s">
        <v>135</v>
      </c>
      <c r="E26" s="21"/>
      <c r="F26" s="16">
        <v>5</v>
      </c>
      <c r="G26" s="16">
        <v>33.1</v>
      </c>
      <c r="H26" s="20">
        <f t="shared" si="0"/>
        <v>0</v>
      </c>
      <c r="I26" s="20">
        <f t="shared" si="1"/>
        <v>5</v>
      </c>
      <c r="J26" s="22"/>
      <c r="K26" s="16">
        <v>5</v>
      </c>
      <c r="L26" s="16">
        <v>48.53</v>
      </c>
      <c r="M26" s="20">
        <f t="shared" si="2"/>
        <v>3.530000000000001</v>
      </c>
      <c r="N26" s="20">
        <f t="shared" si="3"/>
        <v>8.530000000000001</v>
      </c>
      <c r="O26" s="7"/>
      <c r="P26" s="6">
        <f t="shared" si="4"/>
        <v>13.530000000000001</v>
      </c>
      <c r="Q26" s="6">
        <f t="shared" si="5"/>
        <v>81.63</v>
      </c>
      <c r="R26" s="60">
        <v>16</v>
      </c>
    </row>
    <row r="27" spans="1:19" ht="12.75">
      <c r="A27" s="89">
        <v>72</v>
      </c>
      <c r="B27" s="42" t="s">
        <v>312</v>
      </c>
      <c r="C27" s="43" t="s">
        <v>38</v>
      </c>
      <c r="D27" s="20" t="s">
        <v>313</v>
      </c>
      <c r="E27" s="21"/>
      <c r="F27" s="16">
        <v>0</v>
      </c>
      <c r="G27" s="16">
        <v>41.08</v>
      </c>
      <c r="H27" s="20">
        <f t="shared" si="0"/>
        <v>4.079999999999998</v>
      </c>
      <c r="I27" s="20">
        <f t="shared" si="1"/>
        <v>4.079999999999998</v>
      </c>
      <c r="J27" s="22"/>
      <c r="K27" s="16">
        <v>0</v>
      </c>
      <c r="L27" s="16">
        <v>54.45</v>
      </c>
      <c r="M27" s="20">
        <f t="shared" si="2"/>
        <v>9.450000000000003</v>
      </c>
      <c r="N27" s="20">
        <f t="shared" si="3"/>
        <v>9.450000000000003</v>
      </c>
      <c r="O27" s="7"/>
      <c r="P27" s="6">
        <f t="shared" si="4"/>
        <v>13.530000000000001</v>
      </c>
      <c r="Q27" s="6">
        <f t="shared" si="5"/>
        <v>95.53</v>
      </c>
      <c r="R27" s="60">
        <v>17</v>
      </c>
      <c r="S27" s="74" t="s">
        <v>417</v>
      </c>
    </row>
    <row r="28" spans="1:19" ht="12.75" customHeight="1">
      <c r="A28" s="89">
        <v>27</v>
      </c>
      <c r="B28" s="42" t="s">
        <v>226</v>
      </c>
      <c r="C28" s="43" t="s">
        <v>54</v>
      </c>
      <c r="D28" s="20" t="s">
        <v>231</v>
      </c>
      <c r="E28" s="21"/>
      <c r="F28" s="16">
        <v>0</v>
      </c>
      <c r="G28" s="16">
        <v>40.25</v>
      </c>
      <c r="H28" s="20">
        <f t="shared" si="0"/>
        <v>3.25</v>
      </c>
      <c r="I28" s="20">
        <f t="shared" si="1"/>
        <v>3.25</v>
      </c>
      <c r="J28" s="22"/>
      <c r="K28" s="16">
        <v>0</v>
      </c>
      <c r="L28" s="16">
        <v>56.43</v>
      </c>
      <c r="M28" s="20">
        <f t="shared" si="2"/>
        <v>11.43</v>
      </c>
      <c r="N28" s="20">
        <f t="shared" si="3"/>
        <v>11.43</v>
      </c>
      <c r="O28" s="7"/>
      <c r="P28" s="6">
        <f t="shared" si="4"/>
        <v>14.68</v>
      </c>
      <c r="Q28" s="6">
        <f t="shared" si="5"/>
        <v>96.68</v>
      </c>
      <c r="R28" s="60">
        <v>18</v>
      </c>
      <c r="S28" s="74" t="s">
        <v>417</v>
      </c>
    </row>
    <row r="29" spans="1:18" ht="12.75">
      <c r="A29" s="89">
        <v>91</v>
      </c>
      <c r="B29" s="42" t="s">
        <v>448</v>
      </c>
      <c r="C29" s="43" t="s">
        <v>70</v>
      </c>
      <c r="D29" s="20" t="s">
        <v>449</v>
      </c>
      <c r="E29" s="21"/>
      <c r="F29" s="16">
        <v>0</v>
      </c>
      <c r="G29" s="16">
        <v>38.03</v>
      </c>
      <c r="H29" s="20">
        <f t="shared" si="0"/>
        <v>1.0300000000000011</v>
      </c>
      <c r="I29" s="20">
        <f t="shared" si="1"/>
        <v>1.0300000000000011</v>
      </c>
      <c r="J29" s="22"/>
      <c r="K29" s="16">
        <v>5</v>
      </c>
      <c r="L29" s="16">
        <v>54.2</v>
      </c>
      <c r="M29" s="20">
        <f t="shared" si="2"/>
        <v>9.200000000000003</v>
      </c>
      <c r="N29" s="20">
        <f t="shared" si="3"/>
        <v>14.200000000000003</v>
      </c>
      <c r="O29" s="7"/>
      <c r="P29" s="6">
        <f t="shared" si="4"/>
        <v>15.230000000000004</v>
      </c>
      <c r="Q29" s="6">
        <f t="shared" si="5"/>
        <v>92.23</v>
      </c>
      <c r="R29" s="60">
        <v>19</v>
      </c>
    </row>
    <row r="30" spans="1:19" ht="12.75">
      <c r="A30" s="89">
        <v>62</v>
      </c>
      <c r="B30" s="5" t="s">
        <v>53</v>
      </c>
      <c r="C30" s="10" t="s">
        <v>54</v>
      </c>
      <c r="D30" s="6" t="s">
        <v>55</v>
      </c>
      <c r="E30" s="21"/>
      <c r="F30" s="16">
        <v>0</v>
      </c>
      <c r="G30" s="16">
        <v>39.22</v>
      </c>
      <c r="H30" s="20">
        <f t="shared" si="0"/>
        <v>2.219999999999999</v>
      </c>
      <c r="I30" s="20">
        <f t="shared" si="1"/>
        <v>2.219999999999999</v>
      </c>
      <c r="J30" s="22"/>
      <c r="K30" s="16">
        <v>5</v>
      </c>
      <c r="L30" s="16">
        <v>53.58</v>
      </c>
      <c r="M30" s="20">
        <f t="shared" si="2"/>
        <v>8.579999999999998</v>
      </c>
      <c r="N30" s="20">
        <f t="shared" si="3"/>
        <v>13.579999999999998</v>
      </c>
      <c r="O30" s="7"/>
      <c r="P30" s="6">
        <f t="shared" si="4"/>
        <v>15.799999999999997</v>
      </c>
      <c r="Q30" s="6">
        <f t="shared" si="5"/>
        <v>92.8</v>
      </c>
      <c r="R30" s="60">
        <v>20</v>
      </c>
      <c r="S30" s="74" t="s">
        <v>417</v>
      </c>
    </row>
    <row r="31" spans="1:18" ht="12.75">
      <c r="A31" s="89">
        <v>43</v>
      </c>
      <c r="B31" s="42" t="s">
        <v>134</v>
      </c>
      <c r="C31" s="43" t="s">
        <v>30</v>
      </c>
      <c r="D31" s="20" t="s">
        <v>143</v>
      </c>
      <c r="E31" s="21"/>
      <c r="F31" s="16">
        <v>10</v>
      </c>
      <c r="G31" s="16">
        <v>32.92</v>
      </c>
      <c r="H31" s="20">
        <f t="shared" si="0"/>
        <v>0</v>
      </c>
      <c r="I31" s="20">
        <f t="shared" si="1"/>
        <v>10</v>
      </c>
      <c r="J31" s="22"/>
      <c r="K31" s="16">
        <v>5</v>
      </c>
      <c r="L31" s="16">
        <v>46.16</v>
      </c>
      <c r="M31" s="20">
        <f t="shared" si="2"/>
        <v>1.1599999999999966</v>
      </c>
      <c r="N31" s="20">
        <f t="shared" si="3"/>
        <v>6.159999999999997</v>
      </c>
      <c r="O31" s="7"/>
      <c r="P31" s="6">
        <f t="shared" si="4"/>
        <v>16.159999999999997</v>
      </c>
      <c r="Q31" s="6">
        <f t="shared" si="5"/>
        <v>79.08</v>
      </c>
      <c r="R31" s="60">
        <v>21</v>
      </c>
    </row>
    <row r="32" spans="1:18" ht="12.75">
      <c r="A32" s="89">
        <v>38</v>
      </c>
      <c r="B32" s="42" t="s">
        <v>229</v>
      </c>
      <c r="C32" s="43" t="s">
        <v>30</v>
      </c>
      <c r="D32" s="20" t="s">
        <v>230</v>
      </c>
      <c r="E32" s="21"/>
      <c r="F32" s="16">
        <v>15</v>
      </c>
      <c r="G32" s="16">
        <v>34.2</v>
      </c>
      <c r="H32" s="20">
        <f t="shared" si="0"/>
        <v>0</v>
      </c>
      <c r="I32" s="20">
        <f t="shared" si="1"/>
        <v>15</v>
      </c>
      <c r="J32" s="22"/>
      <c r="K32" s="16">
        <v>0</v>
      </c>
      <c r="L32" s="16">
        <v>46.96</v>
      </c>
      <c r="M32" s="20">
        <f t="shared" si="2"/>
        <v>1.9600000000000009</v>
      </c>
      <c r="N32" s="20">
        <f t="shared" si="3"/>
        <v>1.9600000000000009</v>
      </c>
      <c r="O32" s="7"/>
      <c r="P32" s="6">
        <f t="shared" si="4"/>
        <v>16.96</v>
      </c>
      <c r="Q32" s="6">
        <f t="shared" si="5"/>
        <v>81.16</v>
      </c>
      <c r="R32" s="60">
        <v>22</v>
      </c>
    </row>
    <row r="33" spans="1:18" ht="12.75">
      <c r="A33" s="89">
        <v>30</v>
      </c>
      <c r="B33" s="42" t="s">
        <v>318</v>
      </c>
      <c r="C33" s="43" t="s">
        <v>70</v>
      </c>
      <c r="D33" s="20" t="s">
        <v>324</v>
      </c>
      <c r="E33" s="21"/>
      <c r="F33" s="16">
        <v>0</v>
      </c>
      <c r="G33" s="16">
        <v>43.15</v>
      </c>
      <c r="H33" s="20">
        <f t="shared" si="0"/>
        <v>6.149999999999999</v>
      </c>
      <c r="I33" s="20">
        <f t="shared" si="1"/>
        <v>6.149999999999999</v>
      </c>
      <c r="J33" s="22"/>
      <c r="K33" s="16">
        <v>0</v>
      </c>
      <c r="L33" s="16">
        <v>58.47</v>
      </c>
      <c r="M33" s="20">
        <f t="shared" si="2"/>
        <v>13.469999999999999</v>
      </c>
      <c r="N33" s="20">
        <f t="shared" si="3"/>
        <v>13.469999999999999</v>
      </c>
      <c r="O33" s="7"/>
      <c r="P33" s="6">
        <f t="shared" si="4"/>
        <v>19.619999999999997</v>
      </c>
      <c r="Q33" s="6">
        <f t="shared" si="5"/>
        <v>101.62</v>
      </c>
      <c r="R33" s="60">
        <v>23</v>
      </c>
    </row>
    <row r="34" spans="1:18" ht="12.75">
      <c r="A34" s="89">
        <v>44</v>
      </c>
      <c r="B34" s="42" t="s">
        <v>140</v>
      </c>
      <c r="C34" s="43" t="s">
        <v>103</v>
      </c>
      <c r="D34" s="20" t="s">
        <v>148</v>
      </c>
      <c r="E34" s="21"/>
      <c r="F34" s="16">
        <v>5</v>
      </c>
      <c r="G34" s="16">
        <v>35.65</v>
      </c>
      <c r="H34" s="20">
        <f t="shared" si="0"/>
        <v>0</v>
      </c>
      <c r="I34" s="20">
        <f t="shared" si="1"/>
        <v>5</v>
      </c>
      <c r="J34" s="22"/>
      <c r="K34" s="16">
        <v>10</v>
      </c>
      <c r="L34" s="16">
        <v>49.74</v>
      </c>
      <c r="M34" s="20">
        <f t="shared" si="2"/>
        <v>4.740000000000002</v>
      </c>
      <c r="N34" s="20">
        <f t="shared" si="3"/>
        <v>14.740000000000002</v>
      </c>
      <c r="O34" s="7"/>
      <c r="P34" s="6">
        <f t="shared" si="4"/>
        <v>19.740000000000002</v>
      </c>
      <c r="Q34" s="6">
        <f t="shared" si="5"/>
        <v>85.39</v>
      </c>
      <c r="R34" s="60">
        <v>24</v>
      </c>
    </row>
    <row r="35" spans="1:18" ht="12.75">
      <c r="A35" s="89">
        <v>9</v>
      </c>
      <c r="B35" s="42" t="s">
        <v>108</v>
      </c>
      <c r="C35" s="43" t="s">
        <v>62</v>
      </c>
      <c r="D35" s="20" t="s">
        <v>109</v>
      </c>
      <c r="E35" s="21"/>
      <c r="F35" s="16">
        <v>10</v>
      </c>
      <c r="G35" s="16">
        <v>42.99</v>
      </c>
      <c r="H35" s="20">
        <f t="shared" si="0"/>
        <v>5.990000000000002</v>
      </c>
      <c r="I35" s="20">
        <f t="shared" si="1"/>
        <v>15.990000000000002</v>
      </c>
      <c r="J35" s="22"/>
      <c r="K35" s="16">
        <v>0</v>
      </c>
      <c r="L35" s="16">
        <v>49.51</v>
      </c>
      <c r="M35" s="20">
        <f t="shared" si="2"/>
        <v>4.509999999999998</v>
      </c>
      <c r="N35" s="20">
        <f t="shared" si="3"/>
        <v>4.509999999999998</v>
      </c>
      <c r="O35" s="7"/>
      <c r="P35" s="6">
        <f t="shared" si="4"/>
        <v>20.5</v>
      </c>
      <c r="Q35" s="6">
        <f t="shared" si="5"/>
        <v>92.5</v>
      </c>
      <c r="R35" s="60">
        <v>25</v>
      </c>
    </row>
    <row r="36" spans="1:19" ht="12.75">
      <c r="A36" s="89">
        <v>58</v>
      </c>
      <c r="B36" s="42" t="s">
        <v>322</v>
      </c>
      <c r="C36" s="43" t="s">
        <v>227</v>
      </c>
      <c r="D36" s="20" t="s">
        <v>323</v>
      </c>
      <c r="E36" s="21"/>
      <c r="F36" s="16">
        <v>0</v>
      </c>
      <c r="G36" s="16">
        <v>40.21</v>
      </c>
      <c r="H36" s="20">
        <f t="shared" si="0"/>
        <v>3.210000000000001</v>
      </c>
      <c r="I36" s="20">
        <f t="shared" si="1"/>
        <v>3.210000000000001</v>
      </c>
      <c r="J36" s="22"/>
      <c r="K36" s="16">
        <v>10</v>
      </c>
      <c r="L36" s="16">
        <v>57.05</v>
      </c>
      <c r="M36" s="20">
        <f t="shared" si="2"/>
        <v>12.049999999999997</v>
      </c>
      <c r="N36" s="20">
        <f t="shared" si="3"/>
        <v>22.049999999999997</v>
      </c>
      <c r="O36" s="7"/>
      <c r="P36" s="6">
        <f t="shared" si="4"/>
        <v>25.259999999999998</v>
      </c>
      <c r="Q36" s="6">
        <f t="shared" si="5"/>
        <v>97.25999999999999</v>
      </c>
      <c r="R36" s="60">
        <v>26</v>
      </c>
      <c r="S36" s="74" t="s">
        <v>417</v>
      </c>
    </row>
    <row r="37" spans="1:18" ht="12.75">
      <c r="A37" s="89">
        <v>66</v>
      </c>
      <c r="B37" s="42" t="s">
        <v>154</v>
      </c>
      <c r="C37" s="43" t="s">
        <v>91</v>
      </c>
      <c r="D37" s="20" t="s">
        <v>155</v>
      </c>
      <c r="E37" s="21"/>
      <c r="F37" s="16">
        <v>5</v>
      </c>
      <c r="G37" s="16">
        <v>45.58</v>
      </c>
      <c r="H37" s="20">
        <f t="shared" si="0"/>
        <v>8.579999999999998</v>
      </c>
      <c r="I37" s="20">
        <f t="shared" si="1"/>
        <v>13.579999999999998</v>
      </c>
      <c r="J37" s="22"/>
      <c r="K37" s="16">
        <v>0</v>
      </c>
      <c r="L37" s="16">
        <v>56.75</v>
      </c>
      <c r="M37" s="20">
        <f t="shared" si="2"/>
        <v>11.75</v>
      </c>
      <c r="N37" s="20">
        <f t="shared" si="3"/>
        <v>11.75</v>
      </c>
      <c r="O37" s="7"/>
      <c r="P37" s="6">
        <f t="shared" si="4"/>
        <v>25.33</v>
      </c>
      <c r="Q37" s="6">
        <f t="shared" si="5"/>
        <v>102.33</v>
      </c>
      <c r="R37" s="60">
        <v>27</v>
      </c>
    </row>
    <row r="38" spans="1:19" ht="12.75">
      <c r="A38" s="89">
        <v>51</v>
      </c>
      <c r="B38" s="42" t="s">
        <v>393</v>
      </c>
      <c r="C38" s="43" t="s">
        <v>62</v>
      </c>
      <c r="D38" s="20" t="s">
        <v>394</v>
      </c>
      <c r="E38" s="21"/>
      <c r="F38" s="16">
        <v>5</v>
      </c>
      <c r="G38" s="16">
        <v>46.32</v>
      </c>
      <c r="H38" s="20">
        <f t="shared" si="0"/>
        <v>9.32</v>
      </c>
      <c r="I38" s="20">
        <f t="shared" si="1"/>
        <v>14.32</v>
      </c>
      <c r="J38" s="22"/>
      <c r="K38" s="16">
        <v>5</v>
      </c>
      <c r="L38" s="16">
        <v>51.16</v>
      </c>
      <c r="M38" s="20">
        <f t="shared" si="2"/>
        <v>6.159999999999997</v>
      </c>
      <c r="N38" s="20">
        <f t="shared" si="3"/>
        <v>11.159999999999997</v>
      </c>
      <c r="O38" s="7"/>
      <c r="P38" s="6">
        <f t="shared" si="4"/>
        <v>25.479999999999997</v>
      </c>
      <c r="Q38" s="6">
        <f t="shared" si="5"/>
        <v>97.47999999999999</v>
      </c>
      <c r="R38" s="60">
        <v>28</v>
      </c>
      <c r="S38" s="74" t="s">
        <v>417</v>
      </c>
    </row>
    <row r="39" spans="1:18" ht="12.75">
      <c r="A39" s="89">
        <v>80</v>
      </c>
      <c r="B39" s="42" t="s">
        <v>29</v>
      </c>
      <c r="C39" s="43" t="s">
        <v>62</v>
      </c>
      <c r="D39" s="20" t="s">
        <v>63</v>
      </c>
      <c r="E39" s="21"/>
      <c r="F39" s="16">
        <v>5</v>
      </c>
      <c r="G39" s="16">
        <v>39.35</v>
      </c>
      <c r="H39" s="20">
        <f t="shared" si="0"/>
        <v>2.3500000000000014</v>
      </c>
      <c r="I39" s="20">
        <f t="shared" si="1"/>
        <v>7.350000000000001</v>
      </c>
      <c r="J39" s="22"/>
      <c r="K39" s="16">
        <v>10</v>
      </c>
      <c r="L39" s="16">
        <v>54.66</v>
      </c>
      <c r="M39" s="20">
        <f t="shared" si="2"/>
        <v>9.659999999999997</v>
      </c>
      <c r="N39" s="20">
        <f t="shared" si="3"/>
        <v>19.659999999999997</v>
      </c>
      <c r="O39" s="7"/>
      <c r="P39" s="6">
        <f t="shared" si="4"/>
        <v>27.009999999999998</v>
      </c>
      <c r="Q39" s="6">
        <f t="shared" si="5"/>
        <v>94.00999999999999</v>
      </c>
      <c r="R39" s="60">
        <v>29</v>
      </c>
    </row>
    <row r="40" spans="1:19" ht="12.75">
      <c r="A40" s="89">
        <v>69</v>
      </c>
      <c r="B40" s="5" t="s">
        <v>56</v>
      </c>
      <c r="C40" s="10" t="s">
        <v>57</v>
      </c>
      <c r="D40" s="6" t="s">
        <v>58</v>
      </c>
      <c r="E40" s="21"/>
      <c r="F40" s="16">
        <v>0</v>
      </c>
      <c r="G40" s="16">
        <v>44.15</v>
      </c>
      <c r="H40" s="20">
        <f t="shared" si="0"/>
        <v>7.149999999999999</v>
      </c>
      <c r="I40" s="20">
        <f t="shared" si="1"/>
        <v>7.149999999999999</v>
      </c>
      <c r="J40" s="22"/>
      <c r="K40" s="16">
        <v>5</v>
      </c>
      <c r="L40" s="16">
        <v>61.22</v>
      </c>
      <c r="M40" s="20">
        <f t="shared" si="2"/>
        <v>16.22</v>
      </c>
      <c r="N40" s="20">
        <f t="shared" si="3"/>
        <v>21.22</v>
      </c>
      <c r="O40" s="7"/>
      <c r="P40" s="6">
        <f t="shared" si="4"/>
        <v>28.369999999999997</v>
      </c>
      <c r="Q40" s="6">
        <f t="shared" si="5"/>
        <v>105.37</v>
      </c>
      <c r="R40" s="60">
        <v>30</v>
      </c>
      <c r="S40" s="74" t="s">
        <v>417</v>
      </c>
    </row>
    <row r="41" spans="1:18" ht="12.75">
      <c r="A41" s="89">
        <v>33</v>
      </c>
      <c r="B41" s="5" t="s">
        <v>45</v>
      </c>
      <c r="C41" s="10" t="s">
        <v>46</v>
      </c>
      <c r="D41" s="6" t="s">
        <v>47</v>
      </c>
      <c r="E41" s="21"/>
      <c r="F41" s="16">
        <v>0</v>
      </c>
      <c r="G41" s="16">
        <v>39.23</v>
      </c>
      <c r="H41" s="20">
        <f t="shared" si="0"/>
        <v>2.229999999999997</v>
      </c>
      <c r="I41" s="20">
        <f t="shared" si="1"/>
        <v>2.229999999999997</v>
      </c>
      <c r="J41" s="22"/>
      <c r="K41" s="16">
        <v>10</v>
      </c>
      <c r="L41" s="16">
        <v>63.67</v>
      </c>
      <c r="M41" s="20">
        <f t="shared" si="2"/>
        <v>18.67</v>
      </c>
      <c r="N41" s="20">
        <f t="shared" si="3"/>
        <v>28.67</v>
      </c>
      <c r="O41" s="7"/>
      <c r="P41" s="6">
        <f t="shared" si="4"/>
        <v>30.9</v>
      </c>
      <c r="Q41" s="6">
        <f t="shared" si="5"/>
        <v>102.9</v>
      </c>
      <c r="R41" s="60">
        <v>31</v>
      </c>
    </row>
    <row r="42" spans="1:18" ht="12.75">
      <c r="A42" s="89">
        <v>41</v>
      </c>
      <c r="B42" s="42" t="s">
        <v>100</v>
      </c>
      <c r="C42" s="43" t="s">
        <v>70</v>
      </c>
      <c r="D42" s="20" t="s">
        <v>101</v>
      </c>
      <c r="E42" s="21"/>
      <c r="F42" s="16">
        <v>10</v>
      </c>
      <c r="G42" s="16">
        <v>44.37</v>
      </c>
      <c r="H42" s="20">
        <f aca="true" t="shared" si="6" ref="H42:H73">IF((G42-$F$8)&lt;0,0,IF(G42&gt;$I$8,"снят",(G42-$F$8)))</f>
        <v>7.369999999999997</v>
      </c>
      <c r="I42" s="20">
        <f aca="true" t="shared" si="7" ref="I42:I73">IF(OR(F42="снят",H42="снят"),100,F42+H42)</f>
        <v>17.369999999999997</v>
      </c>
      <c r="J42" s="22"/>
      <c r="K42" s="16">
        <v>5</v>
      </c>
      <c r="L42" s="16">
        <v>58.15</v>
      </c>
      <c r="M42" s="20">
        <f aca="true" t="shared" si="8" ref="M42:M73">IF((L42-$K$8)&lt;0,0,IF(L42&gt;$N$8,"снят",(L42-$K$8)))</f>
        <v>13.149999999999999</v>
      </c>
      <c r="N42" s="20">
        <f aca="true" t="shared" si="9" ref="N42:N73">IF(OR(K42="снят",M42="снят"),100,K42+M42)</f>
        <v>18.15</v>
      </c>
      <c r="O42" s="7"/>
      <c r="P42" s="6">
        <f aca="true" t="shared" si="10" ref="P42:P73">I42+N42</f>
        <v>35.519999999999996</v>
      </c>
      <c r="Q42" s="6">
        <f aca="true" t="shared" si="11" ref="Q42:Q73">IF(P42&lt;100,G42+L42,"")</f>
        <v>102.52</v>
      </c>
      <c r="R42" s="60">
        <v>32</v>
      </c>
    </row>
    <row r="43" spans="1:18" ht="12.75">
      <c r="A43" s="89">
        <v>34</v>
      </c>
      <c r="B43" s="5" t="s">
        <v>32</v>
      </c>
      <c r="C43" s="6" t="s">
        <v>38</v>
      </c>
      <c r="D43" s="6" t="s">
        <v>39</v>
      </c>
      <c r="E43" s="21"/>
      <c r="F43" s="16">
        <v>5</v>
      </c>
      <c r="G43" s="16">
        <v>37.85</v>
      </c>
      <c r="H43" s="20">
        <f t="shared" si="6"/>
        <v>0.8500000000000014</v>
      </c>
      <c r="I43" s="20">
        <f t="shared" si="7"/>
        <v>5.850000000000001</v>
      </c>
      <c r="J43" s="22"/>
      <c r="K43" s="16">
        <v>15</v>
      </c>
      <c r="L43" s="16">
        <v>60.37</v>
      </c>
      <c r="M43" s="20">
        <f t="shared" si="8"/>
        <v>15.369999999999997</v>
      </c>
      <c r="N43" s="20">
        <f t="shared" si="9"/>
        <v>30.369999999999997</v>
      </c>
      <c r="O43" s="7"/>
      <c r="P43" s="6">
        <f t="shared" si="10"/>
        <v>36.22</v>
      </c>
      <c r="Q43" s="6">
        <f t="shared" si="11"/>
        <v>98.22</v>
      </c>
      <c r="R43" s="60">
        <v>33</v>
      </c>
    </row>
    <row r="44" spans="1:18" ht="12.75">
      <c r="A44" s="89">
        <v>59</v>
      </c>
      <c r="B44" s="42" t="s">
        <v>238</v>
      </c>
      <c r="C44" s="43" t="s">
        <v>60</v>
      </c>
      <c r="D44" s="20" t="s">
        <v>239</v>
      </c>
      <c r="E44" s="21"/>
      <c r="F44" s="16">
        <v>10</v>
      </c>
      <c r="G44" s="16">
        <v>46.84</v>
      </c>
      <c r="H44" s="20">
        <f t="shared" si="6"/>
        <v>9.840000000000003</v>
      </c>
      <c r="I44" s="20">
        <f t="shared" si="7"/>
        <v>19.840000000000003</v>
      </c>
      <c r="J44" s="22"/>
      <c r="K44" s="16">
        <v>5</v>
      </c>
      <c r="L44" s="16">
        <v>62.03</v>
      </c>
      <c r="M44" s="20">
        <f t="shared" si="8"/>
        <v>17.03</v>
      </c>
      <c r="N44" s="20">
        <f t="shared" si="9"/>
        <v>22.03</v>
      </c>
      <c r="O44" s="7"/>
      <c r="P44" s="6">
        <f t="shared" si="10"/>
        <v>41.870000000000005</v>
      </c>
      <c r="Q44" s="6">
        <f t="shared" si="11"/>
        <v>108.87</v>
      </c>
      <c r="R44" s="60">
        <v>34</v>
      </c>
    </row>
    <row r="45" spans="1:18" ht="12.75">
      <c r="A45" s="89">
        <v>22</v>
      </c>
      <c r="B45" s="9" t="s">
        <v>34</v>
      </c>
      <c r="C45" s="6" t="s">
        <v>30</v>
      </c>
      <c r="D45" s="6" t="s">
        <v>41</v>
      </c>
      <c r="E45" s="21"/>
      <c r="F45" s="16" t="s">
        <v>462</v>
      </c>
      <c r="G45" s="16"/>
      <c r="H45" s="20">
        <f t="shared" si="6"/>
        <v>0</v>
      </c>
      <c r="I45" s="20">
        <f t="shared" si="7"/>
        <v>100</v>
      </c>
      <c r="J45" s="22"/>
      <c r="K45" s="16">
        <v>0</v>
      </c>
      <c r="L45" s="16">
        <v>41.82</v>
      </c>
      <c r="M45" s="20">
        <f t="shared" si="8"/>
        <v>0</v>
      </c>
      <c r="N45" s="20">
        <f t="shared" si="9"/>
        <v>0</v>
      </c>
      <c r="O45" s="7"/>
      <c r="P45" s="6">
        <f t="shared" si="10"/>
        <v>100</v>
      </c>
      <c r="Q45" s="6">
        <f t="shared" si="11"/>
      </c>
      <c r="R45" s="60"/>
    </row>
    <row r="46" spans="1:18" ht="12.75">
      <c r="A46" s="89">
        <v>35</v>
      </c>
      <c r="B46" s="42" t="s">
        <v>130</v>
      </c>
      <c r="C46" s="43" t="s">
        <v>30</v>
      </c>
      <c r="D46" s="20" t="s">
        <v>147</v>
      </c>
      <c r="E46" s="21"/>
      <c r="F46" s="16">
        <v>0</v>
      </c>
      <c r="G46" s="16">
        <v>34.65</v>
      </c>
      <c r="H46" s="20">
        <f t="shared" si="6"/>
        <v>0</v>
      </c>
      <c r="I46" s="20">
        <f t="shared" si="7"/>
        <v>0</v>
      </c>
      <c r="J46" s="22"/>
      <c r="K46" s="16" t="s">
        <v>462</v>
      </c>
      <c r="L46" s="16"/>
      <c r="M46" s="20">
        <f t="shared" si="8"/>
        <v>0</v>
      </c>
      <c r="N46" s="20">
        <f t="shared" si="9"/>
        <v>100</v>
      </c>
      <c r="O46" s="7"/>
      <c r="P46" s="6">
        <f t="shared" si="10"/>
        <v>100</v>
      </c>
      <c r="Q46" s="6">
        <f t="shared" si="11"/>
      </c>
      <c r="R46" s="60"/>
    </row>
    <row r="47" spans="1:18" ht="12.75">
      <c r="A47" s="89">
        <v>50</v>
      </c>
      <c r="B47" s="42" t="s">
        <v>350</v>
      </c>
      <c r="C47" s="43" t="s">
        <v>103</v>
      </c>
      <c r="D47" s="20" t="s">
        <v>321</v>
      </c>
      <c r="E47" s="21"/>
      <c r="F47" s="16">
        <v>0</v>
      </c>
      <c r="G47" s="16">
        <v>34.52</v>
      </c>
      <c r="H47" s="20">
        <f t="shared" si="6"/>
        <v>0</v>
      </c>
      <c r="I47" s="20">
        <f t="shared" si="7"/>
        <v>0</v>
      </c>
      <c r="J47" s="22"/>
      <c r="K47" s="16" t="s">
        <v>462</v>
      </c>
      <c r="L47" s="16"/>
      <c r="M47" s="20">
        <f t="shared" si="8"/>
        <v>0</v>
      </c>
      <c r="N47" s="20">
        <f t="shared" si="9"/>
        <v>100</v>
      </c>
      <c r="O47" s="7"/>
      <c r="P47" s="6">
        <f t="shared" si="10"/>
        <v>100</v>
      </c>
      <c r="Q47" s="6">
        <f t="shared" si="11"/>
      </c>
      <c r="R47" s="60"/>
    </row>
    <row r="48" spans="1:19" ht="12.75">
      <c r="A48" s="89">
        <v>17</v>
      </c>
      <c r="B48" s="42" t="s">
        <v>326</v>
      </c>
      <c r="C48" s="43" t="s">
        <v>327</v>
      </c>
      <c r="D48" s="20" t="s">
        <v>328</v>
      </c>
      <c r="E48" s="21"/>
      <c r="F48" s="16">
        <v>0</v>
      </c>
      <c r="G48" s="16">
        <v>37.9</v>
      </c>
      <c r="H48" s="20">
        <f t="shared" si="6"/>
        <v>0.8999999999999986</v>
      </c>
      <c r="I48" s="20">
        <f t="shared" si="7"/>
        <v>0.8999999999999986</v>
      </c>
      <c r="J48" s="22"/>
      <c r="K48" s="16" t="s">
        <v>462</v>
      </c>
      <c r="L48" s="16"/>
      <c r="M48" s="20">
        <f t="shared" si="8"/>
        <v>0</v>
      </c>
      <c r="N48" s="20">
        <f t="shared" si="9"/>
        <v>100</v>
      </c>
      <c r="O48" s="7"/>
      <c r="P48" s="6">
        <f t="shared" si="10"/>
        <v>100.9</v>
      </c>
      <c r="Q48" s="6">
        <f t="shared" si="11"/>
      </c>
      <c r="R48" s="60"/>
      <c r="S48" s="74" t="s">
        <v>417</v>
      </c>
    </row>
    <row r="49" spans="1:19" ht="12.75">
      <c r="A49" s="89">
        <v>79</v>
      </c>
      <c r="B49" s="42" t="s">
        <v>136</v>
      </c>
      <c r="C49" s="43" t="s">
        <v>30</v>
      </c>
      <c r="D49" s="20" t="s">
        <v>137</v>
      </c>
      <c r="E49" s="21"/>
      <c r="F49" s="16" t="s">
        <v>462</v>
      </c>
      <c r="G49" s="16"/>
      <c r="H49" s="20">
        <f t="shared" si="6"/>
        <v>0</v>
      </c>
      <c r="I49" s="20">
        <f t="shared" si="7"/>
        <v>100</v>
      </c>
      <c r="J49" s="22"/>
      <c r="K49" s="16">
        <v>0</v>
      </c>
      <c r="L49" s="16">
        <v>46.23</v>
      </c>
      <c r="M49" s="20">
        <f t="shared" si="8"/>
        <v>1.2299999999999969</v>
      </c>
      <c r="N49" s="20">
        <f t="shared" si="9"/>
        <v>1.2299999999999969</v>
      </c>
      <c r="O49" s="7"/>
      <c r="P49" s="6">
        <f t="shared" si="10"/>
        <v>101.22999999999999</v>
      </c>
      <c r="Q49" s="6">
        <f t="shared" si="11"/>
      </c>
      <c r="R49" s="60"/>
      <c r="S49" s="74" t="s">
        <v>417</v>
      </c>
    </row>
    <row r="50" spans="1:18" ht="12.75">
      <c r="A50" s="89">
        <v>76</v>
      </c>
      <c r="B50" s="42" t="s">
        <v>302</v>
      </c>
      <c r="C50" s="43" t="s">
        <v>30</v>
      </c>
      <c r="D50" s="20" t="s">
        <v>303</v>
      </c>
      <c r="E50" s="21"/>
      <c r="F50" s="16" t="s">
        <v>462</v>
      </c>
      <c r="G50" s="16"/>
      <c r="H50" s="20">
        <f t="shared" si="6"/>
        <v>0</v>
      </c>
      <c r="I50" s="20">
        <f t="shared" si="7"/>
        <v>100</v>
      </c>
      <c r="J50" s="22"/>
      <c r="K50" s="16">
        <v>0</v>
      </c>
      <c r="L50" s="16">
        <v>47.99</v>
      </c>
      <c r="M50" s="20">
        <f t="shared" si="8"/>
        <v>2.990000000000002</v>
      </c>
      <c r="N50" s="20">
        <f t="shared" si="9"/>
        <v>2.990000000000002</v>
      </c>
      <c r="O50" s="7"/>
      <c r="P50" s="6">
        <f t="shared" si="10"/>
        <v>102.99000000000001</v>
      </c>
      <c r="Q50" s="6">
        <f t="shared" si="11"/>
      </c>
      <c r="R50" s="60"/>
    </row>
    <row r="51" spans="1:19" ht="12.75">
      <c r="A51" s="89">
        <v>73</v>
      </c>
      <c r="B51" s="42" t="s">
        <v>136</v>
      </c>
      <c r="C51" s="43" t="s">
        <v>30</v>
      </c>
      <c r="D51" s="20" t="s">
        <v>149</v>
      </c>
      <c r="E51" s="21"/>
      <c r="F51" s="16" t="s">
        <v>462</v>
      </c>
      <c r="G51" s="16"/>
      <c r="H51" s="20">
        <f t="shared" si="6"/>
        <v>0</v>
      </c>
      <c r="I51" s="20">
        <f t="shared" si="7"/>
        <v>100</v>
      </c>
      <c r="J51" s="22"/>
      <c r="K51" s="16">
        <v>0</v>
      </c>
      <c r="L51" s="16">
        <v>50.1</v>
      </c>
      <c r="M51" s="20">
        <f t="shared" si="8"/>
        <v>5.100000000000001</v>
      </c>
      <c r="N51" s="20">
        <f t="shared" si="9"/>
        <v>5.100000000000001</v>
      </c>
      <c r="O51" s="7"/>
      <c r="P51" s="6">
        <f t="shared" si="10"/>
        <v>105.1</v>
      </c>
      <c r="Q51" s="6">
        <f t="shared" si="11"/>
      </c>
      <c r="R51" s="60"/>
      <c r="S51" s="74" t="s">
        <v>417</v>
      </c>
    </row>
    <row r="52" spans="1:18" ht="12.75">
      <c r="A52" s="89">
        <v>46</v>
      </c>
      <c r="B52" s="42" t="s">
        <v>219</v>
      </c>
      <c r="C52" s="43" t="s">
        <v>49</v>
      </c>
      <c r="D52" s="20" t="s">
        <v>220</v>
      </c>
      <c r="E52" s="21"/>
      <c r="F52" s="16">
        <v>5</v>
      </c>
      <c r="G52" s="16">
        <v>38.5</v>
      </c>
      <c r="H52" s="20">
        <f t="shared" si="6"/>
        <v>1.5</v>
      </c>
      <c r="I52" s="20">
        <f t="shared" si="7"/>
        <v>6.5</v>
      </c>
      <c r="J52" s="22"/>
      <c r="K52" s="16" t="s">
        <v>462</v>
      </c>
      <c r="L52" s="16"/>
      <c r="M52" s="20">
        <f t="shared" si="8"/>
        <v>0</v>
      </c>
      <c r="N52" s="20">
        <f t="shared" si="9"/>
        <v>100</v>
      </c>
      <c r="O52" s="7"/>
      <c r="P52" s="6">
        <f t="shared" si="10"/>
        <v>106.5</v>
      </c>
      <c r="Q52" s="6">
        <f t="shared" si="11"/>
      </c>
      <c r="R52" s="60"/>
    </row>
    <row r="53" spans="1:18" ht="12.75">
      <c r="A53" s="89">
        <v>68</v>
      </c>
      <c r="B53" s="45" t="s">
        <v>391</v>
      </c>
      <c r="C53" s="43" t="s">
        <v>62</v>
      </c>
      <c r="D53" s="6" t="s">
        <v>392</v>
      </c>
      <c r="E53" s="21"/>
      <c r="F53" s="16">
        <v>0</v>
      </c>
      <c r="G53" s="16">
        <v>43.96</v>
      </c>
      <c r="H53" s="20">
        <f t="shared" si="6"/>
        <v>6.960000000000001</v>
      </c>
      <c r="I53" s="20">
        <f t="shared" si="7"/>
        <v>6.960000000000001</v>
      </c>
      <c r="J53" s="22"/>
      <c r="K53" s="16" t="s">
        <v>462</v>
      </c>
      <c r="L53" s="16"/>
      <c r="M53" s="20">
        <f t="shared" si="8"/>
        <v>0</v>
      </c>
      <c r="N53" s="20">
        <f t="shared" si="9"/>
        <v>100</v>
      </c>
      <c r="O53" s="7"/>
      <c r="P53" s="6">
        <f t="shared" si="10"/>
        <v>106.96000000000001</v>
      </c>
      <c r="Q53" s="6">
        <f t="shared" si="11"/>
      </c>
      <c r="R53" s="60"/>
    </row>
    <row r="54" spans="1:19" ht="12.75">
      <c r="A54" s="89">
        <v>63</v>
      </c>
      <c r="B54" s="5" t="s">
        <v>51</v>
      </c>
      <c r="C54" s="10" t="s">
        <v>49</v>
      </c>
      <c r="D54" s="6" t="s">
        <v>52</v>
      </c>
      <c r="E54" s="21"/>
      <c r="F54" s="16" t="s">
        <v>462</v>
      </c>
      <c r="G54" s="16"/>
      <c r="H54" s="20">
        <f t="shared" si="6"/>
        <v>0</v>
      </c>
      <c r="I54" s="20">
        <f t="shared" si="7"/>
        <v>100</v>
      </c>
      <c r="J54" s="22"/>
      <c r="K54" s="16">
        <v>5</v>
      </c>
      <c r="L54" s="16">
        <v>48.45</v>
      </c>
      <c r="M54" s="20">
        <f t="shared" si="8"/>
        <v>3.450000000000003</v>
      </c>
      <c r="N54" s="20">
        <f t="shared" si="9"/>
        <v>8.450000000000003</v>
      </c>
      <c r="O54" s="7"/>
      <c r="P54" s="6">
        <f t="shared" si="10"/>
        <v>108.45</v>
      </c>
      <c r="Q54" s="6">
        <f t="shared" si="11"/>
      </c>
      <c r="R54" s="60"/>
      <c r="S54" s="74" t="s">
        <v>417</v>
      </c>
    </row>
    <row r="55" spans="1:18" ht="12.75">
      <c r="A55" s="89">
        <v>92</v>
      </c>
      <c r="B55" s="5" t="s">
        <v>450</v>
      </c>
      <c r="C55" s="10" t="s">
        <v>103</v>
      </c>
      <c r="D55" s="6" t="s">
        <v>451</v>
      </c>
      <c r="E55" s="21"/>
      <c r="F55" s="16" t="s">
        <v>462</v>
      </c>
      <c r="G55" s="16"/>
      <c r="H55" s="20">
        <f t="shared" si="6"/>
        <v>0</v>
      </c>
      <c r="I55" s="20">
        <f t="shared" si="7"/>
        <v>100</v>
      </c>
      <c r="J55" s="22"/>
      <c r="K55" s="16">
        <v>5</v>
      </c>
      <c r="L55" s="16">
        <v>50.49</v>
      </c>
      <c r="M55" s="20">
        <f t="shared" si="8"/>
        <v>5.490000000000002</v>
      </c>
      <c r="N55" s="20">
        <f t="shared" si="9"/>
        <v>10.490000000000002</v>
      </c>
      <c r="O55" s="7"/>
      <c r="P55" s="6">
        <f t="shared" si="10"/>
        <v>110.49000000000001</v>
      </c>
      <c r="Q55" s="6">
        <f t="shared" si="11"/>
      </c>
      <c r="R55" s="60"/>
    </row>
    <row r="56" spans="1:18" ht="12.75">
      <c r="A56" s="89">
        <v>8</v>
      </c>
      <c r="B56" s="39" t="s">
        <v>110</v>
      </c>
      <c r="C56" s="40" t="s">
        <v>111</v>
      </c>
      <c r="D56" s="41" t="s">
        <v>85</v>
      </c>
      <c r="E56" s="21"/>
      <c r="F56" s="16" t="s">
        <v>462</v>
      </c>
      <c r="G56" s="16"/>
      <c r="H56" s="20">
        <f t="shared" si="6"/>
        <v>0</v>
      </c>
      <c r="I56" s="20">
        <f t="shared" si="7"/>
        <v>100</v>
      </c>
      <c r="J56" s="22"/>
      <c r="K56" s="16">
        <v>0</v>
      </c>
      <c r="L56" s="16">
        <v>57.24</v>
      </c>
      <c r="M56" s="20">
        <f t="shared" si="8"/>
        <v>12.240000000000002</v>
      </c>
      <c r="N56" s="20">
        <f t="shared" si="9"/>
        <v>12.240000000000002</v>
      </c>
      <c r="O56" s="7"/>
      <c r="P56" s="6">
        <f t="shared" si="10"/>
        <v>112.24000000000001</v>
      </c>
      <c r="Q56" s="6">
        <f t="shared" si="11"/>
      </c>
      <c r="R56" s="60"/>
    </row>
    <row r="57" spans="1:18" ht="12.75">
      <c r="A57" s="89">
        <v>40</v>
      </c>
      <c r="B57" s="9" t="s">
        <v>42</v>
      </c>
      <c r="C57" s="6" t="s">
        <v>43</v>
      </c>
      <c r="D57" s="6" t="s">
        <v>44</v>
      </c>
      <c r="E57" s="21"/>
      <c r="F57" s="16">
        <v>5</v>
      </c>
      <c r="G57" s="16">
        <v>45.2</v>
      </c>
      <c r="H57" s="20">
        <f t="shared" si="6"/>
        <v>8.200000000000003</v>
      </c>
      <c r="I57" s="20">
        <f t="shared" si="7"/>
        <v>13.200000000000003</v>
      </c>
      <c r="J57" s="22"/>
      <c r="K57" s="16" t="s">
        <v>462</v>
      </c>
      <c r="L57" s="16"/>
      <c r="M57" s="20">
        <f t="shared" si="8"/>
        <v>0</v>
      </c>
      <c r="N57" s="20">
        <f t="shared" si="9"/>
        <v>100</v>
      </c>
      <c r="O57" s="7"/>
      <c r="P57" s="6">
        <f t="shared" si="10"/>
        <v>113.2</v>
      </c>
      <c r="Q57" s="6">
        <f t="shared" si="11"/>
      </c>
      <c r="R57" s="60"/>
    </row>
    <row r="58" spans="1:18" ht="12.75">
      <c r="A58" s="89">
        <v>14</v>
      </c>
      <c r="B58" s="42" t="s">
        <v>150</v>
      </c>
      <c r="C58" s="43" t="s">
        <v>49</v>
      </c>
      <c r="D58" s="20" t="s">
        <v>151</v>
      </c>
      <c r="E58" s="21"/>
      <c r="F58" s="16">
        <v>5</v>
      </c>
      <c r="G58" s="16">
        <v>45.7</v>
      </c>
      <c r="H58" s="20">
        <f t="shared" si="6"/>
        <v>8.700000000000003</v>
      </c>
      <c r="I58" s="20">
        <f t="shared" si="7"/>
        <v>13.700000000000003</v>
      </c>
      <c r="J58" s="22"/>
      <c r="K58" s="16" t="s">
        <v>462</v>
      </c>
      <c r="L58" s="16"/>
      <c r="M58" s="20">
        <f t="shared" si="8"/>
        <v>0</v>
      </c>
      <c r="N58" s="20">
        <f t="shared" si="9"/>
        <v>100</v>
      </c>
      <c r="O58" s="7"/>
      <c r="P58" s="6">
        <f t="shared" si="10"/>
        <v>113.7</v>
      </c>
      <c r="Q58" s="6">
        <f t="shared" si="11"/>
      </c>
      <c r="R58" s="60"/>
    </row>
    <row r="59" spans="1:18" ht="12.75">
      <c r="A59" s="89">
        <v>39</v>
      </c>
      <c r="B59" s="42" t="s">
        <v>269</v>
      </c>
      <c r="C59" s="43" t="s">
        <v>62</v>
      </c>
      <c r="D59" s="20" t="s">
        <v>295</v>
      </c>
      <c r="E59" s="21"/>
      <c r="F59" s="16" t="s">
        <v>462</v>
      </c>
      <c r="G59" s="16"/>
      <c r="H59" s="20">
        <f t="shared" si="6"/>
        <v>0</v>
      </c>
      <c r="I59" s="20">
        <f t="shared" si="7"/>
        <v>100</v>
      </c>
      <c r="J59" s="22"/>
      <c r="K59" s="16">
        <v>5</v>
      </c>
      <c r="L59" s="16">
        <v>54.8</v>
      </c>
      <c r="M59" s="20">
        <f t="shared" si="8"/>
        <v>9.799999999999997</v>
      </c>
      <c r="N59" s="20">
        <f t="shared" si="9"/>
        <v>14.799999999999997</v>
      </c>
      <c r="O59" s="7"/>
      <c r="P59" s="6">
        <f t="shared" si="10"/>
        <v>114.8</v>
      </c>
      <c r="Q59" s="6">
        <f t="shared" si="11"/>
      </c>
      <c r="R59" s="60"/>
    </row>
    <row r="60" spans="1:18" ht="12.75">
      <c r="A60" s="89">
        <v>42</v>
      </c>
      <c r="B60" s="42" t="s">
        <v>105</v>
      </c>
      <c r="C60" s="43" t="s">
        <v>60</v>
      </c>
      <c r="D60" s="20" t="s">
        <v>106</v>
      </c>
      <c r="E60" s="21"/>
      <c r="F60" s="16" t="s">
        <v>462</v>
      </c>
      <c r="G60" s="16"/>
      <c r="H60" s="20">
        <f t="shared" si="6"/>
        <v>0</v>
      </c>
      <c r="I60" s="20">
        <f t="shared" si="7"/>
        <v>100</v>
      </c>
      <c r="J60" s="22"/>
      <c r="K60" s="16">
        <v>0</v>
      </c>
      <c r="L60" s="16">
        <v>60.81</v>
      </c>
      <c r="M60" s="20">
        <f t="shared" si="8"/>
        <v>15.810000000000002</v>
      </c>
      <c r="N60" s="20">
        <f t="shared" si="9"/>
        <v>15.810000000000002</v>
      </c>
      <c r="O60" s="7"/>
      <c r="P60" s="6">
        <f t="shared" si="10"/>
        <v>115.81</v>
      </c>
      <c r="Q60" s="6">
        <f t="shared" si="11"/>
      </c>
      <c r="R60" s="60"/>
    </row>
    <row r="61" spans="1:18" ht="12.75">
      <c r="A61" s="89">
        <v>64</v>
      </c>
      <c r="B61" s="42" t="s">
        <v>102</v>
      </c>
      <c r="C61" s="43" t="s">
        <v>103</v>
      </c>
      <c r="D61" s="20" t="s">
        <v>104</v>
      </c>
      <c r="E61" s="21"/>
      <c r="F61" s="16" t="s">
        <v>462</v>
      </c>
      <c r="G61" s="16"/>
      <c r="H61" s="20">
        <f t="shared" si="6"/>
        <v>0</v>
      </c>
      <c r="I61" s="20">
        <f t="shared" si="7"/>
        <v>100</v>
      </c>
      <c r="J61" s="22"/>
      <c r="K61" s="16">
        <v>5</v>
      </c>
      <c r="L61" s="16">
        <v>56.02</v>
      </c>
      <c r="M61" s="20">
        <f t="shared" si="8"/>
        <v>11.020000000000003</v>
      </c>
      <c r="N61" s="20">
        <f t="shared" si="9"/>
        <v>16.020000000000003</v>
      </c>
      <c r="O61" s="7"/>
      <c r="P61" s="6">
        <f t="shared" si="10"/>
        <v>116.02000000000001</v>
      </c>
      <c r="Q61" s="6">
        <f t="shared" si="11"/>
      </c>
      <c r="R61" s="60"/>
    </row>
    <row r="62" spans="1:18" ht="12.75">
      <c r="A62" s="89">
        <v>89</v>
      </c>
      <c r="B62" s="5" t="s">
        <v>458</v>
      </c>
      <c r="C62" s="10" t="s">
        <v>62</v>
      </c>
      <c r="D62" s="6" t="s">
        <v>459</v>
      </c>
      <c r="E62" s="21"/>
      <c r="F62" s="16">
        <v>0</v>
      </c>
      <c r="G62" s="16">
        <v>54.3</v>
      </c>
      <c r="H62" s="20">
        <f t="shared" si="6"/>
        <v>17.299999999999997</v>
      </c>
      <c r="I62" s="20">
        <f t="shared" si="7"/>
        <v>17.299999999999997</v>
      </c>
      <c r="J62" s="22"/>
      <c r="K62" s="16"/>
      <c r="L62" s="16">
        <v>70</v>
      </c>
      <c r="M62" s="20" t="str">
        <f t="shared" si="8"/>
        <v>снят</v>
      </c>
      <c r="N62" s="20">
        <f t="shared" si="9"/>
        <v>100</v>
      </c>
      <c r="O62" s="7"/>
      <c r="P62" s="6">
        <f t="shared" si="10"/>
        <v>117.3</v>
      </c>
      <c r="Q62" s="6">
        <f t="shared" si="11"/>
      </c>
      <c r="R62" s="60"/>
    </row>
    <row r="63" spans="1:18" ht="12.75">
      <c r="A63" s="89">
        <v>74</v>
      </c>
      <c r="B63" s="42" t="s">
        <v>138</v>
      </c>
      <c r="C63" s="43" t="s">
        <v>30</v>
      </c>
      <c r="D63" s="20" t="s">
        <v>146</v>
      </c>
      <c r="E63" s="21"/>
      <c r="F63" s="16" t="s">
        <v>462</v>
      </c>
      <c r="G63" s="16"/>
      <c r="H63" s="20">
        <f t="shared" si="6"/>
        <v>0</v>
      </c>
      <c r="I63" s="20">
        <f t="shared" si="7"/>
        <v>100</v>
      </c>
      <c r="J63" s="22"/>
      <c r="K63" s="16">
        <v>10</v>
      </c>
      <c r="L63" s="16">
        <v>52.58</v>
      </c>
      <c r="M63" s="20">
        <f t="shared" si="8"/>
        <v>7.579999999999998</v>
      </c>
      <c r="N63" s="20">
        <f t="shared" si="9"/>
        <v>17.58</v>
      </c>
      <c r="O63" s="7"/>
      <c r="P63" s="6">
        <f t="shared" si="10"/>
        <v>117.58</v>
      </c>
      <c r="Q63" s="6">
        <f t="shared" si="11"/>
      </c>
      <c r="R63" s="60"/>
    </row>
    <row r="64" spans="1:18" ht="12.75">
      <c r="A64" s="89">
        <v>48</v>
      </c>
      <c r="B64" s="42" t="s">
        <v>293</v>
      </c>
      <c r="C64" s="43" t="s">
        <v>62</v>
      </c>
      <c r="D64" s="20" t="s">
        <v>294</v>
      </c>
      <c r="E64" s="21"/>
      <c r="F64" s="16">
        <v>10</v>
      </c>
      <c r="G64" s="16">
        <v>50.28</v>
      </c>
      <c r="H64" s="20">
        <f t="shared" si="6"/>
        <v>13.280000000000001</v>
      </c>
      <c r="I64" s="20">
        <f t="shared" si="7"/>
        <v>23.28</v>
      </c>
      <c r="J64" s="22"/>
      <c r="K64" s="16" t="s">
        <v>462</v>
      </c>
      <c r="L64" s="16"/>
      <c r="M64" s="20">
        <f t="shared" si="8"/>
        <v>0</v>
      </c>
      <c r="N64" s="20">
        <f t="shared" si="9"/>
        <v>100</v>
      </c>
      <c r="O64" s="7"/>
      <c r="P64" s="6">
        <f t="shared" si="10"/>
        <v>123.28</v>
      </c>
      <c r="Q64" s="6">
        <f t="shared" si="11"/>
      </c>
      <c r="R64" s="60"/>
    </row>
    <row r="65" spans="1:18" ht="12.75">
      <c r="A65" s="89">
        <v>25</v>
      </c>
      <c r="B65" s="42" t="s">
        <v>217</v>
      </c>
      <c r="C65" s="43" t="s">
        <v>30</v>
      </c>
      <c r="D65" s="20" t="s">
        <v>218</v>
      </c>
      <c r="E65" s="21"/>
      <c r="F65" s="16" t="s">
        <v>462</v>
      </c>
      <c r="G65" s="16"/>
      <c r="H65" s="20">
        <f t="shared" si="6"/>
        <v>0</v>
      </c>
      <c r="I65" s="20">
        <f t="shared" si="7"/>
        <v>100</v>
      </c>
      <c r="J65" s="22"/>
      <c r="K65" s="16">
        <v>15</v>
      </c>
      <c r="L65" s="16">
        <v>59.77</v>
      </c>
      <c r="M65" s="20">
        <f t="shared" si="8"/>
        <v>14.770000000000003</v>
      </c>
      <c r="N65" s="20">
        <f t="shared" si="9"/>
        <v>29.770000000000003</v>
      </c>
      <c r="O65" s="7"/>
      <c r="P65" s="6">
        <f t="shared" si="10"/>
        <v>129.77</v>
      </c>
      <c r="Q65" s="6">
        <f t="shared" si="11"/>
      </c>
      <c r="R65" s="60"/>
    </row>
    <row r="66" spans="1:19" ht="12.75">
      <c r="A66" s="89">
        <v>7</v>
      </c>
      <c r="B66" s="42" t="s">
        <v>59</v>
      </c>
      <c r="C66" s="40" t="s">
        <v>60</v>
      </c>
      <c r="D66" s="20" t="s">
        <v>61</v>
      </c>
      <c r="E66" s="21"/>
      <c r="F66" s="16">
        <v>20</v>
      </c>
      <c r="G66" s="16">
        <v>47.18</v>
      </c>
      <c r="H66" s="20">
        <f t="shared" si="6"/>
        <v>10.18</v>
      </c>
      <c r="I66" s="20">
        <f t="shared" si="7"/>
        <v>30.18</v>
      </c>
      <c r="J66" s="22"/>
      <c r="K66" s="16">
        <v>10</v>
      </c>
      <c r="L66" s="16">
        <v>71</v>
      </c>
      <c r="M66" s="20" t="str">
        <f t="shared" si="8"/>
        <v>снят</v>
      </c>
      <c r="N66" s="20">
        <f t="shared" si="9"/>
        <v>100</v>
      </c>
      <c r="O66" s="7"/>
      <c r="P66" s="6">
        <f t="shared" si="10"/>
        <v>130.18</v>
      </c>
      <c r="Q66" s="6">
        <f t="shared" si="11"/>
      </c>
      <c r="R66" s="60"/>
      <c r="S66" s="74" t="s">
        <v>417</v>
      </c>
    </row>
    <row r="67" spans="1:18" ht="12.75">
      <c r="A67" s="89">
        <v>88</v>
      </c>
      <c r="B67" s="5" t="s">
        <v>425</v>
      </c>
      <c r="C67" s="10" t="s">
        <v>60</v>
      </c>
      <c r="D67" s="6" t="s">
        <v>426</v>
      </c>
      <c r="E67" s="21"/>
      <c r="F67" s="16">
        <v>35</v>
      </c>
      <c r="G67" s="16">
        <v>49.35</v>
      </c>
      <c r="H67" s="20">
        <f t="shared" si="6"/>
        <v>12.350000000000001</v>
      </c>
      <c r="I67" s="20">
        <f t="shared" si="7"/>
        <v>47.35</v>
      </c>
      <c r="J67" s="22"/>
      <c r="K67" s="16" t="s">
        <v>462</v>
      </c>
      <c r="L67" s="16"/>
      <c r="M67" s="20">
        <f t="shared" si="8"/>
        <v>0</v>
      </c>
      <c r="N67" s="20">
        <f t="shared" si="9"/>
        <v>100</v>
      </c>
      <c r="O67" s="7"/>
      <c r="P67" s="6">
        <f t="shared" si="10"/>
        <v>147.35</v>
      </c>
      <c r="Q67" s="6">
        <f t="shared" si="11"/>
      </c>
      <c r="R67" s="60"/>
    </row>
    <row r="68" spans="1:18" ht="12.75">
      <c r="A68" s="59">
        <v>5</v>
      </c>
      <c r="B68" s="18" t="s">
        <v>214</v>
      </c>
      <c r="C68" s="19" t="s">
        <v>49</v>
      </c>
      <c r="D68" s="19" t="s">
        <v>215</v>
      </c>
      <c r="E68" s="21"/>
      <c r="F68" s="16" t="s">
        <v>462</v>
      </c>
      <c r="G68" s="16"/>
      <c r="H68" s="20">
        <f t="shared" si="6"/>
        <v>0</v>
      </c>
      <c r="I68" s="20">
        <f t="shared" si="7"/>
        <v>100</v>
      </c>
      <c r="J68" s="22"/>
      <c r="K68" s="16" t="s">
        <v>462</v>
      </c>
      <c r="L68" s="16"/>
      <c r="M68" s="20">
        <f t="shared" si="8"/>
        <v>0</v>
      </c>
      <c r="N68" s="20">
        <f t="shared" si="9"/>
        <v>100</v>
      </c>
      <c r="O68" s="7"/>
      <c r="P68" s="6">
        <f t="shared" si="10"/>
        <v>200</v>
      </c>
      <c r="Q68" s="6">
        <f t="shared" si="11"/>
      </c>
      <c r="R68" s="60"/>
    </row>
    <row r="69" spans="1:18" ht="12.75">
      <c r="A69" s="89">
        <v>10</v>
      </c>
      <c r="B69" s="42" t="s">
        <v>138</v>
      </c>
      <c r="C69" s="43" t="s">
        <v>103</v>
      </c>
      <c r="D69" s="20" t="s">
        <v>139</v>
      </c>
      <c r="E69" s="21"/>
      <c r="F69" s="16" t="s">
        <v>462</v>
      </c>
      <c r="G69" s="16"/>
      <c r="H69" s="20">
        <f t="shared" si="6"/>
        <v>0</v>
      </c>
      <c r="I69" s="20">
        <f t="shared" si="7"/>
        <v>100</v>
      </c>
      <c r="J69" s="22"/>
      <c r="K69" s="16" t="s">
        <v>462</v>
      </c>
      <c r="L69" s="16"/>
      <c r="M69" s="20">
        <f t="shared" si="8"/>
        <v>0</v>
      </c>
      <c r="N69" s="20">
        <f t="shared" si="9"/>
        <v>100</v>
      </c>
      <c r="O69" s="7"/>
      <c r="P69" s="6">
        <f t="shared" si="10"/>
        <v>200</v>
      </c>
      <c r="Q69" s="6">
        <f t="shared" si="11"/>
      </c>
      <c r="R69" s="60"/>
    </row>
    <row r="70" spans="1:18" ht="12.75">
      <c r="A70" s="89">
        <v>11</v>
      </c>
      <c r="B70" s="42" t="s">
        <v>144</v>
      </c>
      <c r="C70" s="43" t="s">
        <v>30</v>
      </c>
      <c r="D70" s="20" t="s">
        <v>145</v>
      </c>
      <c r="E70" s="21"/>
      <c r="F70" s="16" t="s">
        <v>462</v>
      </c>
      <c r="G70" s="16"/>
      <c r="H70" s="20">
        <f t="shared" si="6"/>
        <v>0</v>
      </c>
      <c r="I70" s="20">
        <f t="shared" si="7"/>
        <v>100</v>
      </c>
      <c r="J70" s="22"/>
      <c r="K70" s="16" t="s">
        <v>462</v>
      </c>
      <c r="L70" s="16"/>
      <c r="M70" s="20">
        <f t="shared" si="8"/>
        <v>0</v>
      </c>
      <c r="N70" s="20">
        <f t="shared" si="9"/>
        <v>100</v>
      </c>
      <c r="O70" s="7"/>
      <c r="P70" s="6">
        <f t="shared" si="10"/>
        <v>200</v>
      </c>
      <c r="Q70" s="6">
        <f t="shared" si="11"/>
      </c>
      <c r="R70" s="60"/>
    </row>
    <row r="71" spans="1:18" ht="12.75">
      <c r="A71" s="89">
        <v>13</v>
      </c>
      <c r="B71" s="5" t="s">
        <v>436</v>
      </c>
      <c r="C71" s="10" t="s">
        <v>30</v>
      </c>
      <c r="D71" s="6" t="s">
        <v>437</v>
      </c>
      <c r="E71" s="21"/>
      <c r="F71" s="16" t="s">
        <v>462</v>
      </c>
      <c r="G71" s="16"/>
      <c r="H71" s="20">
        <f t="shared" si="6"/>
        <v>0</v>
      </c>
      <c r="I71" s="20">
        <f t="shared" si="7"/>
        <v>100</v>
      </c>
      <c r="J71" s="22"/>
      <c r="K71" s="16">
        <v>100</v>
      </c>
      <c r="L71" s="16"/>
      <c r="M71" s="20">
        <f t="shared" si="8"/>
        <v>0</v>
      </c>
      <c r="N71" s="20">
        <f t="shared" si="9"/>
        <v>100</v>
      </c>
      <c r="O71" s="7"/>
      <c r="P71" s="6">
        <f t="shared" si="10"/>
        <v>200</v>
      </c>
      <c r="Q71" s="6">
        <f t="shared" si="11"/>
      </c>
      <c r="R71" s="60"/>
    </row>
    <row r="72" spans="1:19" ht="12.75">
      <c r="A72" s="89">
        <v>18</v>
      </c>
      <c r="B72" s="42" t="s">
        <v>329</v>
      </c>
      <c r="C72" s="43" t="s">
        <v>38</v>
      </c>
      <c r="D72" s="20" t="s">
        <v>330</v>
      </c>
      <c r="E72" s="21"/>
      <c r="F72" s="16" t="s">
        <v>462</v>
      </c>
      <c r="G72" s="16"/>
      <c r="H72" s="20">
        <f t="shared" si="6"/>
        <v>0</v>
      </c>
      <c r="I72" s="20">
        <f t="shared" si="7"/>
        <v>100</v>
      </c>
      <c r="J72" s="22"/>
      <c r="K72" s="16"/>
      <c r="L72" s="16">
        <v>76</v>
      </c>
      <c r="M72" s="20" t="str">
        <f t="shared" si="8"/>
        <v>снят</v>
      </c>
      <c r="N72" s="20">
        <f t="shared" si="9"/>
        <v>100</v>
      </c>
      <c r="O72" s="7"/>
      <c r="P72" s="6">
        <f t="shared" si="10"/>
        <v>200</v>
      </c>
      <c r="Q72" s="6">
        <f t="shared" si="11"/>
      </c>
      <c r="R72" s="60"/>
      <c r="S72" s="74" t="s">
        <v>417</v>
      </c>
    </row>
    <row r="73" spans="1:18" ht="12.75">
      <c r="A73" s="89">
        <v>20</v>
      </c>
      <c r="B73" s="42" t="s">
        <v>66</v>
      </c>
      <c r="C73" s="43" t="s">
        <v>67</v>
      </c>
      <c r="D73" s="20" t="s">
        <v>68</v>
      </c>
      <c r="E73" s="21"/>
      <c r="F73" s="16" t="s">
        <v>462</v>
      </c>
      <c r="G73" s="16"/>
      <c r="H73" s="20">
        <f t="shared" si="6"/>
        <v>0</v>
      </c>
      <c r="I73" s="20">
        <f t="shared" si="7"/>
        <v>100</v>
      </c>
      <c r="J73" s="22"/>
      <c r="K73" s="16" t="s">
        <v>462</v>
      </c>
      <c r="L73" s="16"/>
      <c r="M73" s="20">
        <f t="shared" si="8"/>
        <v>0</v>
      </c>
      <c r="N73" s="20">
        <f t="shared" si="9"/>
        <v>100</v>
      </c>
      <c r="O73" s="7"/>
      <c r="P73" s="6">
        <f t="shared" si="10"/>
        <v>200</v>
      </c>
      <c r="Q73" s="6">
        <f t="shared" si="11"/>
      </c>
      <c r="R73" s="60"/>
    </row>
    <row r="74" spans="1:18" ht="12.75">
      <c r="A74" s="89">
        <v>21</v>
      </c>
      <c r="B74" s="42" t="s">
        <v>98</v>
      </c>
      <c r="C74" s="43" t="s">
        <v>30</v>
      </c>
      <c r="D74" s="20" t="s">
        <v>99</v>
      </c>
      <c r="E74" s="21"/>
      <c r="F74" s="16" t="s">
        <v>462</v>
      </c>
      <c r="G74" s="16"/>
      <c r="H74" s="20">
        <f aca="true" t="shared" si="12" ref="H74:H105">IF((G74-$F$8)&lt;0,0,IF(G74&gt;$I$8,"снят",(G74-$F$8)))</f>
        <v>0</v>
      </c>
      <c r="I74" s="20">
        <f aca="true" t="shared" si="13" ref="I74:I105">IF(OR(F74="снят",H74="снят"),100,F74+H74)</f>
        <v>100</v>
      </c>
      <c r="J74" s="22"/>
      <c r="K74" s="16" t="s">
        <v>462</v>
      </c>
      <c r="L74" s="16"/>
      <c r="M74" s="20">
        <f aca="true" t="shared" si="14" ref="M74:M105">IF((L74-$K$8)&lt;0,0,IF(L74&gt;$N$8,"снят",(L74-$K$8)))</f>
        <v>0</v>
      </c>
      <c r="N74" s="20">
        <f aca="true" t="shared" si="15" ref="N74:N105">IF(OR(K74="снят",M74="снят"),100,K74+M74)</f>
        <v>100</v>
      </c>
      <c r="O74" s="7"/>
      <c r="P74" s="6">
        <f aca="true" t="shared" si="16" ref="P74:P89">I74+N74</f>
        <v>200</v>
      </c>
      <c r="Q74" s="6">
        <f aca="true" t="shared" si="17" ref="Q74:Q105">IF(P74&lt;100,G74+L74,"")</f>
      </c>
      <c r="R74" s="60"/>
    </row>
    <row r="75" spans="1:19" ht="12.75">
      <c r="A75" s="89">
        <v>28</v>
      </c>
      <c r="B75" s="42" t="s">
        <v>233</v>
      </c>
      <c r="C75" s="43" t="s">
        <v>49</v>
      </c>
      <c r="D75" s="20" t="s">
        <v>234</v>
      </c>
      <c r="E75" s="21"/>
      <c r="F75" s="16" t="s">
        <v>462</v>
      </c>
      <c r="G75" s="16"/>
      <c r="H75" s="20">
        <f t="shared" si="12"/>
        <v>0</v>
      </c>
      <c r="I75" s="20">
        <f t="shared" si="13"/>
        <v>100</v>
      </c>
      <c r="J75" s="22"/>
      <c r="K75" s="16" t="s">
        <v>462</v>
      </c>
      <c r="L75" s="16"/>
      <c r="M75" s="20">
        <f t="shared" si="14"/>
        <v>0</v>
      </c>
      <c r="N75" s="20">
        <f t="shared" si="15"/>
        <v>100</v>
      </c>
      <c r="O75" s="7"/>
      <c r="P75" s="6">
        <f t="shared" si="16"/>
        <v>200</v>
      </c>
      <c r="Q75" s="6">
        <f t="shared" si="17"/>
      </c>
      <c r="R75" s="60"/>
      <c r="S75" s="74" t="s">
        <v>417</v>
      </c>
    </row>
    <row r="76" spans="1:18" ht="12.75">
      <c r="A76" s="89">
        <v>29</v>
      </c>
      <c r="B76" s="42" t="s">
        <v>299</v>
      </c>
      <c r="C76" s="43" t="s">
        <v>43</v>
      </c>
      <c r="D76" s="20" t="s">
        <v>300</v>
      </c>
      <c r="E76" s="21"/>
      <c r="F76" s="16" t="s">
        <v>462</v>
      </c>
      <c r="G76" s="16"/>
      <c r="H76" s="20">
        <f t="shared" si="12"/>
        <v>0</v>
      </c>
      <c r="I76" s="20">
        <f t="shared" si="13"/>
        <v>100</v>
      </c>
      <c r="J76" s="22"/>
      <c r="K76" s="16" t="s">
        <v>462</v>
      </c>
      <c r="L76" s="16"/>
      <c r="M76" s="20">
        <f t="shared" si="14"/>
        <v>0</v>
      </c>
      <c r="N76" s="20">
        <f t="shared" si="15"/>
        <v>100</v>
      </c>
      <c r="O76" s="7"/>
      <c r="P76" s="6">
        <f t="shared" si="16"/>
        <v>200</v>
      </c>
      <c r="Q76" s="6">
        <f t="shared" si="17"/>
      </c>
      <c r="R76" s="60"/>
    </row>
    <row r="77" spans="1:18" ht="12.75">
      <c r="A77" s="89">
        <v>32</v>
      </c>
      <c r="B77" s="42" t="s">
        <v>221</v>
      </c>
      <c r="C77" s="43" t="s">
        <v>103</v>
      </c>
      <c r="D77" s="20" t="s">
        <v>222</v>
      </c>
      <c r="E77" s="21"/>
      <c r="F77" s="16" t="s">
        <v>462</v>
      </c>
      <c r="G77" s="16"/>
      <c r="H77" s="20">
        <f t="shared" si="12"/>
        <v>0</v>
      </c>
      <c r="I77" s="20">
        <f t="shared" si="13"/>
        <v>100</v>
      </c>
      <c r="J77" s="22"/>
      <c r="K77" s="16" t="s">
        <v>462</v>
      </c>
      <c r="L77" s="16"/>
      <c r="M77" s="20">
        <f t="shared" si="14"/>
        <v>0</v>
      </c>
      <c r="N77" s="20">
        <f t="shared" si="15"/>
        <v>100</v>
      </c>
      <c r="O77" s="7"/>
      <c r="P77" s="6">
        <f t="shared" si="16"/>
        <v>200</v>
      </c>
      <c r="Q77" s="6">
        <f t="shared" si="17"/>
      </c>
      <c r="R77" s="60"/>
    </row>
    <row r="78" spans="1:19" ht="12.75">
      <c r="A78" s="89">
        <v>37</v>
      </c>
      <c r="B78" s="39" t="s">
        <v>158</v>
      </c>
      <c r="C78" s="40" t="s">
        <v>30</v>
      </c>
      <c r="D78" s="41" t="s">
        <v>159</v>
      </c>
      <c r="E78" s="21"/>
      <c r="F78" s="16" t="s">
        <v>462</v>
      </c>
      <c r="G78" s="16"/>
      <c r="H78" s="20">
        <f t="shared" si="12"/>
        <v>0</v>
      </c>
      <c r="I78" s="20">
        <f t="shared" si="13"/>
        <v>100</v>
      </c>
      <c r="J78" s="22"/>
      <c r="K78" s="16" t="s">
        <v>462</v>
      </c>
      <c r="L78" s="16"/>
      <c r="M78" s="20">
        <f t="shared" si="14"/>
        <v>0</v>
      </c>
      <c r="N78" s="20">
        <f t="shared" si="15"/>
        <v>100</v>
      </c>
      <c r="O78" s="7"/>
      <c r="P78" s="6">
        <f t="shared" si="16"/>
        <v>200</v>
      </c>
      <c r="Q78" s="6">
        <f t="shared" si="17"/>
      </c>
      <c r="R78" s="60"/>
      <c r="S78" s="74" t="s">
        <v>417</v>
      </c>
    </row>
    <row r="79" spans="1:18" ht="14.25" customHeight="1">
      <c r="A79" s="89">
        <v>45</v>
      </c>
      <c r="B79" s="42" t="s">
        <v>156</v>
      </c>
      <c r="C79" s="43" t="s">
        <v>30</v>
      </c>
      <c r="D79" s="20" t="s">
        <v>157</v>
      </c>
      <c r="E79" s="21"/>
      <c r="F79" s="16" t="s">
        <v>462</v>
      </c>
      <c r="G79" s="16"/>
      <c r="H79" s="20">
        <f t="shared" si="12"/>
        <v>0</v>
      </c>
      <c r="I79" s="20">
        <f t="shared" si="13"/>
        <v>100</v>
      </c>
      <c r="J79" s="22"/>
      <c r="K79" s="16" t="s">
        <v>462</v>
      </c>
      <c r="L79" s="16"/>
      <c r="M79" s="20">
        <f t="shared" si="14"/>
        <v>0</v>
      </c>
      <c r="N79" s="20">
        <f t="shared" si="15"/>
        <v>100</v>
      </c>
      <c r="O79" s="7"/>
      <c r="P79" s="6">
        <f t="shared" si="16"/>
        <v>200</v>
      </c>
      <c r="Q79" s="6">
        <f t="shared" si="17"/>
      </c>
      <c r="R79" s="60"/>
    </row>
    <row r="80" spans="1:18" ht="12.75">
      <c r="A80" s="89">
        <v>47</v>
      </c>
      <c r="B80" s="42" t="s">
        <v>235</v>
      </c>
      <c r="C80" s="43" t="s">
        <v>30</v>
      </c>
      <c r="D80" s="20" t="s">
        <v>237</v>
      </c>
      <c r="E80" s="21"/>
      <c r="F80" s="16" t="s">
        <v>462</v>
      </c>
      <c r="G80" s="16"/>
      <c r="H80" s="20">
        <f t="shared" si="12"/>
        <v>0</v>
      </c>
      <c r="I80" s="20">
        <f t="shared" si="13"/>
        <v>100</v>
      </c>
      <c r="J80" s="22"/>
      <c r="K80" s="16" t="s">
        <v>462</v>
      </c>
      <c r="L80" s="16"/>
      <c r="M80" s="20">
        <f t="shared" si="14"/>
        <v>0</v>
      </c>
      <c r="N80" s="20">
        <f t="shared" si="15"/>
        <v>100</v>
      </c>
      <c r="O80" s="7"/>
      <c r="P80" s="6">
        <f t="shared" si="16"/>
        <v>200</v>
      </c>
      <c r="Q80" s="6">
        <f t="shared" si="17"/>
      </c>
      <c r="R80" s="60"/>
    </row>
    <row r="81" spans="1:18" ht="12.75">
      <c r="A81" s="89">
        <v>53</v>
      </c>
      <c r="B81" s="42" t="s">
        <v>154</v>
      </c>
      <c r="C81" s="43" t="s">
        <v>91</v>
      </c>
      <c r="D81" s="20" t="s">
        <v>160</v>
      </c>
      <c r="E81" s="21"/>
      <c r="F81" s="16" t="s">
        <v>462</v>
      </c>
      <c r="G81" s="16"/>
      <c r="H81" s="20">
        <f t="shared" si="12"/>
        <v>0</v>
      </c>
      <c r="I81" s="20">
        <f t="shared" si="13"/>
        <v>100</v>
      </c>
      <c r="J81" s="22"/>
      <c r="K81" s="16" t="s">
        <v>462</v>
      </c>
      <c r="L81" s="16"/>
      <c r="M81" s="20">
        <f t="shared" si="14"/>
        <v>0</v>
      </c>
      <c r="N81" s="20">
        <f t="shared" si="15"/>
        <v>100</v>
      </c>
      <c r="O81" s="7"/>
      <c r="P81" s="6">
        <f t="shared" si="16"/>
        <v>200</v>
      </c>
      <c r="Q81" s="6">
        <f t="shared" si="17"/>
      </c>
      <c r="R81" s="60"/>
    </row>
    <row r="82" spans="1:18" ht="12.75">
      <c r="A82" s="89">
        <v>57</v>
      </c>
      <c r="B82" s="42" t="s">
        <v>332</v>
      </c>
      <c r="C82" s="43" t="s">
        <v>333</v>
      </c>
      <c r="D82" s="20" t="s">
        <v>334</v>
      </c>
      <c r="E82" s="21"/>
      <c r="F82" s="16" t="s">
        <v>462</v>
      </c>
      <c r="G82" s="16"/>
      <c r="H82" s="20">
        <f t="shared" si="12"/>
        <v>0</v>
      </c>
      <c r="I82" s="20">
        <f t="shared" si="13"/>
        <v>100</v>
      </c>
      <c r="J82" s="22"/>
      <c r="K82" s="16" t="s">
        <v>462</v>
      </c>
      <c r="L82" s="16"/>
      <c r="M82" s="20">
        <f t="shared" si="14"/>
        <v>0</v>
      </c>
      <c r="N82" s="20">
        <f t="shared" si="15"/>
        <v>100</v>
      </c>
      <c r="O82" s="7"/>
      <c r="P82" s="6">
        <f t="shared" si="16"/>
        <v>200</v>
      </c>
      <c r="Q82" s="6">
        <f t="shared" si="17"/>
      </c>
      <c r="R82" s="60"/>
    </row>
    <row r="83" spans="1:18" ht="12.75">
      <c r="A83" s="89">
        <v>67</v>
      </c>
      <c r="B83" s="5" t="s">
        <v>48</v>
      </c>
      <c r="C83" s="10" t="s">
        <v>49</v>
      </c>
      <c r="D83" s="6" t="s">
        <v>50</v>
      </c>
      <c r="E83" s="21"/>
      <c r="F83" s="16" t="s">
        <v>462</v>
      </c>
      <c r="G83" s="16"/>
      <c r="H83" s="20">
        <f t="shared" si="12"/>
        <v>0</v>
      </c>
      <c r="I83" s="20">
        <f t="shared" si="13"/>
        <v>100</v>
      </c>
      <c r="J83" s="22"/>
      <c r="K83" s="16" t="s">
        <v>462</v>
      </c>
      <c r="L83" s="16"/>
      <c r="M83" s="20">
        <f t="shared" si="14"/>
        <v>0</v>
      </c>
      <c r="N83" s="20">
        <f t="shared" si="15"/>
        <v>100</v>
      </c>
      <c r="O83" s="7"/>
      <c r="P83" s="6">
        <f t="shared" si="16"/>
        <v>200</v>
      </c>
      <c r="Q83" s="6">
        <f t="shared" si="17"/>
      </c>
      <c r="R83" s="60"/>
    </row>
    <row r="84" spans="1:18" ht="12.75">
      <c r="A84" s="89">
        <v>71</v>
      </c>
      <c r="B84" s="39" t="s">
        <v>296</v>
      </c>
      <c r="C84" s="40" t="s">
        <v>297</v>
      </c>
      <c r="D84" s="41" t="s">
        <v>298</v>
      </c>
      <c r="E84" s="21"/>
      <c r="F84" s="16" t="s">
        <v>462</v>
      </c>
      <c r="G84" s="16"/>
      <c r="H84" s="20">
        <f t="shared" si="12"/>
        <v>0</v>
      </c>
      <c r="I84" s="20">
        <f t="shared" si="13"/>
        <v>100</v>
      </c>
      <c r="J84" s="22"/>
      <c r="K84" s="16">
        <v>100</v>
      </c>
      <c r="L84" s="16"/>
      <c r="M84" s="20">
        <f t="shared" si="14"/>
        <v>0</v>
      </c>
      <c r="N84" s="20">
        <f t="shared" si="15"/>
        <v>100</v>
      </c>
      <c r="O84" s="7"/>
      <c r="P84" s="6">
        <f t="shared" si="16"/>
        <v>200</v>
      </c>
      <c r="Q84" s="6">
        <f t="shared" si="17"/>
      </c>
      <c r="R84" s="60"/>
    </row>
    <row r="85" spans="1:19" ht="12.75">
      <c r="A85" s="89">
        <v>75</v>
      </c>
      <c r="B85" s="5" t="s">
        <v>390</v>
      </c>
      <c r="C85" s="10" t="s">
        <v>62</v>
      </c>
      <c r="D85" s="6" t="s">
        <v>215</v>
      </c>
      <c r="E85" s="21"/>
      <c r="F85" s="16"/>
      <c r="G85" s="16">
        <v>60.08</v>
      </c>
      <c r="H85" s="20" t="str">
        <f t="shared" si="12"/>
        <v>снят</v>
      </c>
      <c r="I85" s="20">
        <f t="shared" si="13"/>
        <v>100</v>
      </c>
      <c r="J85" s="22"/>
      <c r="K85" s="16"/>
      <c r="L85" s="16">
        <v>70</v>
      </c>
      <c r="M85" s="20" t="str">
        <f t="shared" si="14"/>
        <v>снят</v>
      </c>
      <c r="N85" s="20">
        <f t="shared" si="15"/>
        <v>100</v>
      </c>
      <c r="O85" s="7"/>
      <c r="P85" s="6">
        <f t="shared" si="16"/>
        <v>200</v>
      </c>
      <c r="Q85" s="6">
        <f t="shared" si="17"/>
      </c>
      <c r="R85" s="60"/>
      <c r="S85" s="74" t="s">
        <v>417</v>
      </c>
    </row>
    <row r="86" spans="1:18" ht="12.75">
      <c r="A86" s="89">
        <v>78</v>
      </c>
      <c r="B86" s="42" t="s">
        <v>290</v>
      </c>
      <c r="C86" s="43" t="s">
        <v>291</v>
      </c>
      <c r="D86" s="20" t="s">
        <v>292</v>
      </c>
      <c r="E86" s="21"/>
      <c r="F86" s="16" t="s">
        <v>462</v>
      </c>
      <c r="G86" s="16"/>
      <c r="H86" s="20">
        <f t="shared" si="12"/>
        <v>0</v>
      </c>
      <c r="I86" s="20">
        <f t="shared" si="13"/>
        <v>100</v>
      </c>
      <c r="J86" s="22"/>
      <c r="K86" s="16" t="s">
        <v>462</v>
      </c>
      <c r="L86" s="16"/>
      <c r="M86" s="20">
        <f t="shared" si="14"/>
        <v>0</v>
      </c>
      <c r="N86" s="20">
        <f t="shared" si="15"/>
        <v>100</v>
      </c>
      <c r="O86" s="7"/>
      <c r="P86" s="6">
        <f t="shared" si="16"/>
        <v>200</v>
      </c>
      <c r="Q86" s="6">
        <f t="shared" si="17"/>
      </c>
      <c r="R86" s="60"/>
    </row>
    <row r="87" spans="1:18" ht="12.75">
      <c r="A87" s="95">
        <v>82</v>
      </c>
      <c r="B87" s="42" t="s">
        <v>64</v>
      </c>
      <c r="C87" s="43" t="s">
        <v>30</v>
      </c>
      <c r="D87" s="20" t="s">
        <v>65</v>
      </c>
      <c r="E87" s="21"/>
      <c r="F87" s="16" t="s">
        <v>462</v>
      </c>
      <c r="G87" s="16"/>
      <c r="H87" s="20">
        <f t="shared" si="12"/>
        <v>0</v>
      </c>
      <c r="I87" s="20">
        <f t="shared" si="13"/>
        <v>100</v>
      </c>
      <c r="J87" s="22"/>
      <c r="K87" s="16" t="s">
        <v>462</v>
      </c>
      <c r="L87" s="16"/>
      <c r="M87" s="20">
        <f t="shared" si="14"/>
        <v>0</v>
      </c>
      <c r="N87" s="20">
        <f t="shared" si="15"/>
        <v>100</v>
      </c>
      <c r="O87" s="7"/>
      <c r="P87" s="6">
        <f t="shared" si="16"/>
        <v>200</v>
      </c>
      <c r="Q87" s="6">
        <f t="shared" si="17"/>
      </c>
      <c r="R87" s="60"/>
    </row>
    <row r="88" spans="1:18" ht="12.75">
      <c r="A88" s="89">
        <v>86</v>
      </c>
      <c r="B88" s="162" t="s">
        <v>388</v>
      </c>
      <c r="C88" s="163" t="s">
        <v>62</v>
      </c>
      <c r="D88" s="80" t="s">
        <v>389</v>
      </c>
      <c r="E88" s="21"/>
      <c r="F88" s="16" t="s">
        <v>462</v>
      </c>
      <c r="G88" s="16"/>
      <c r="H88" s="20">
        <f t="shared" si="12"/>
        <v>0</v>
      </c>
      <c r="I88" s="20">
        <f t="shared" si="13"/>
        <v>100</v>
      </c>
      <c r="J88" s="22"/>
      <c r="K88" s="16" t="s">
        <v>462</v>
      </c>
      <c r="L88" s="16"/>
      <c r="M88" s="20">
        <f t="shared" si="14"/>
        <v>0</v>
      </c>
      <c r="N88" s="20">
        <f t="shared" si="15"/>
        <v>100</v>
      </c>
      <c r="O88" s="7"/>
      <c r="P88" s="6">
        <f t="shared" si="16"/>
        <v>200</v>
      </c>
      <c r="Q88" s="6">
        <f t="shared" si="17"/>
      </c>
      <c r="R88" s="60"/>
    </row>
    <row r="89" spans="1:19" ht="12.75">
      <c r="A89" s="89">
        <v>87</v>
      </c>
      <c r="B89" s="42" t="s">
        <v>424</v>
      </c>
      <c r="C89" s="43" t="s">
        <v>30</v>
      </c>
      <c r="D89" s="20" t="s">
        <v>423</v>
      </c>
      <c r="E89" s="21"/>
      <c r="F89" s="16" t="s">
        <v>462</v>
      </c>
      <c r="G89" s="16"/>
      <c r="H89" s="20">
        <f t="shared" si="12"/>
        <v>0</v>
      </c>
      <c r="I89" s="20">
        <f t="shared" si="13"/>
        <v>100</v>
      </c>
      <c r="J89" s="22"/>
      <c r="K89" s="16" t="s">
        <v>462</v>
      </c>
      <c r="L89" s="16"/>
      <c r="M89" s="20">
        <f t="shared" si="14"/>
        <v>0</v>
      </c>
      <c r="N89" s="20">
        <f t="shared" si="15"/>
        <v>100</v>
      </c>
      <c r="O89" s="7"/>
      <c r="P89" s="6">
        <f t="shared" si="16"/>
        <v>200</v>
      </c>
      <c r="Q89" s="6">
        <f t="shared" si="17"/>
      </c>
      <c r="R89" s="60"/>
      <c r="S89" s="74" t="s">
        <v>417</v>
      </c>
    </row>
    <row r="90" spans="1:18" ht="12.75">
      <c r="A90" s="89"/>
      <c r="B90" s="5"/>
      <c r="C90" s="10"/>
      <c r="D90" s="6"/>
      <c r="E90" s="21"/>
      <c r="F90" s="16"/>
      <c r="G90" s="16"/>
      <c r="H90" s="20"/>
      <c r="I90" s="20"/>
      <c r="J90" s="22"/>
      <c r="K90" s="16"/>
      <c r="L90" s="16"/>
      <c r="M90" s="20"/>
      <c r="N90" s="20"/>
      <c r="O90" s="7"/>
      <c r="P90" s="6"/>
      <c r="Q90" s="6"/>
      <c r="R90" s="60"/>
    </row>
    <row r="91" spans="1:18" ht="13.5" thickBot="1">
      <c r="A91" s="90"/>
      <c r="B91" s="63"/>
      <c r="C91" s="64"/>
      <c r="D91" s="65"/>
      <c r="E91" s="66"/>
      <c r="F91" s="67"/>
      <c r="G91" s="67"/>
      <c r="H91" s="68"/>
      <c r="I91" s="68"/>
      <c r="J91" s="69"/>
      <c r="K91" s="67"/>
      <c r="L91" s="67"/>
      <c r="M91" s="68"/>
      <c r="N91" s="68"/>
      <c r="O91" s="70"/>
      <c r="P91" s="65"/>
      <c r="Q91" s="65"/>
      <c r="R91" s="71"/>
    </row>
  </sheetData>
  <sheetProtection sort="0"/>
  <autoFilter ref="S9:S91"/>
  <printOptions/>
  <pageMargins left="0.32" right="0.3" top="0.27" bottom="0.36" header="0.17" footer="0.16"/>
  <pageSetup horizontalDpi="300" verticalDpi="300" orientation="landscape" paperSize="9" scale="91" r:id="rId1"/>
  <headerFooter alignWithMargins="0">
    <oddFooter>&amp;C&amp;P&amp;R&amp;"Arial,курсив"&amp;A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2"/>
  <sheetViews>
    <sheetView zoomScale="80" zoomScaleNormal="80" workbookViewId="0" topLeftCell="A1">
      <pane xSplit="4" topLeftCell="E1" activePane="topRight" state="frozen"/>
      <selection pane="topLeft" activeCell="A1" sqref="A1"/>
      <selection pane="topRight" activeCell="D51" sqref="D51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11.375" style="0" customWidth="1"/>
    <col min="4" max="4" width="16.125" style="0" customWidth="1"/>
    <col min="5" max="5" width="0.74609375" style="0" customWidth="1"/>
    <col min="6" max="6" width="8.625" style="0" customWidth="1"/>
    <col min="7" max="7" width="7.875" style="0" customWidth="1"/>
    <col min="8" max="8" width="9.00390625" style="0" customWidth="1"/>
    <col min="9" max="9" width="10.125" style="0" customWidth="1"/>
    <col min="10" max="10" width="0.74609375" style="0" customWidth="1"/>
    <col min="11" max="11" width="7.625" style="0" customWidth="1"/>
    <col min="12" max="12" width="7.25390625" style="0" customWidth="1"/>
    <col min="13" max="13" width="8.125" style="0" customWidth="1"/>
    <col min="14" max="14" width="10.00390625" style="0" customWidth="1"/>
    <col min="15" max="15" width="0.74609375" style="0" customWidth="1"/>
    <col min="16" max="16" width="9.375" style="0" customWidth="1"/>
    <col min="18" max="18" width="4.375" style="0" customWidth="1"/>
    <col min="19" max="19" width="5.75390625" style="47" customWidth="1"/>
  </cols>
  <sheetData>
    <row r="1" spans="1:12" ht="18">
      <c r="A1" s="1" t="s">
        <v>0</v>
      </c>
      <c r="F1" s="24" t="s">
        <v>25</v>
      </c>
      <c r="G1" s="25"/>
      <c r="H1" s="121"/>
      <c r="I1" s="25"/>
      <c r="J1" s="25"/>
      <c r="K1" s="3"/>
      <c r="L1" s="3"/>
    </row>
    <row r="3" spans="2:16" ht="18">
      <c r="B3" s="12" t="s">
        <v>15</v>
      </c>
      <c r="C3" s="25" t="s">
        <v>457</v>
      </c>
      <c r="D3" s="25"/>
      <c r="E3" s="3"/>
      <c r="N3" t="s">
        <v>1</v>
      </c>
      <c r="P3" s="27" t="s">
        <v>28</v>
      </c>
    </row>
    <row r="4" ht="12.75">
      <c r="N4" s="3"/>
    </row>
    <row r="5" spans="6:14" ht="12.75">
      <c r="F5" s="23" t="s">
        <v>2</v>
      </c>
      <c r="I5" s="28">
        <v>145</v>
      </c>
      <c r="K5" s="23" t="s">
        <v>21</v>
      </c>
      <c r="N5" s="28">
        <v>175</v>
      </c>
    </row>
    <row r="6" spans="2:13" ht="12.75">
      <c r="B6" s="11" t="s">
        <v>16</v>
      </c>
      <c r="C6" s="28">
        <v>55</v>
      </c>
      <c r="F6" s="2" t="s">
        <v>20</v>
      </c>
      <c r="H6" s="29">
        <f>I5/F8</f>
        <v>3.918918918918919</v>
      </c>
      <c r="K6" s="2" t="s">
        <v>20</v>
      </c>
      <c r="M6" s="29">
        <f>N5/K8</f>
        <v>3.888888888888889</v>
      </c>
    </row>
    <row r="7" spans="6:14" ht="13.5" thickBot="1">
      <c r="F7" t="s">
        <v>3</v>
      </c>
      <c r="G7" s="3"/>
      <c r="I7" t="s">
        <v>4</v>
      </c>
      <c r="K7" t="s">
        <v>3</v>
      </c>
      <c r="L7" s="3"/>
      <c r="N7" t="s">
        <v>4</v>
      </c>
    </row>
    <row r="8" spans="1:18" ht="18.75" thickBot="1">
      <c r="A8" s="30" t="s">
        <v>18</v>
      </c>
      <c r="B8" s="3"/>
      <c r="C8" s="3"/>
      <c r="D8" s="3"/>
      <c r="E8" s="3"/>
      <c r="F8" s="31">
        <v>37</v>
      </c>
      <c r="G8" s="32"/>
      <c r="H8" s="33"/>
      <c r="I8" s="31">
        <v>56</v>
      </c>
      <c r="J8" s="3"/>
      <c r="K8" s="31">
        <v>45</v>
      </c>
      <c r="L8" s="32"/>
      <c r="M8" s="33"/>
      <c r="N8" s="31">
        <v>68</v>
      </c>
      <c r="O8" s="32"/>
      <c r="P8" s="3"/>
      <c r="Q8" s="3"/>
      <c r="R8" s="3"/>
    </row>
    <row r="9" spans="1:20" s="14" customFormat="1" ht="39.75" customHeight="1" thickBot="1">
      <c r="A9" s="34" t="s">
        <v>6</v>
      </c>
      <c r="B9" s="35" t="s">
        <v>23</v>
      </c>
      <c r="C9" s="35" t="s">
        <v>7</v>
      </c>
      <c r="D9" s="35" t="s">
        <v>8</v>
      </c>
      <c r="E9" s="36"/>
      <c r="F9" s="35" t="s">
        <v>9</v>
      </c>
      <c r="G9" s="35" t="s">
        <v>10</v>
      </c>
      <c r="H9" s="35" t="s">
        <v>11</v>
      </c>
      <c r="I9" s="35" t="s">
        <v>12</v>
      </c>
      <c r="J9" s="36"/>
      <c r="K9" s="35" t="s">
        <v>9</v>
      </c>
      <c r="L9" s="35" t="s">
        <v>10</v>
      </c>
      <c r="M9" s="35" t="s">
        <v>11</v>
      </c>
      <c r="N9" s="35" t="s">
        <v>12</v>
      </c>
      <c r="O9" s="36"/>
      <c r="P9" s="35" t="s">
        <v>13</v>
      </c>
      <c r="Q9" s="35" t="s">
        <v>14</v>
      </c>
      <c r="R9" s="37" t="s">
        <v>17</v>
      </c>
      <c r="S9" s="52"/>
      <c r="T9" s="15"/>
    </row>
    <row r="10" spans="1:20" s="14" customFormat="1" ht="12.75" customHeight="1">
      <c r="A10" s="55">
        <v>155</v>
      </c>
      <c r="B10" s="117" t="s">
        <v>156</v>
      </c>
      <c r="C10" s="58" t="s">
        <v>163</v>
      </c>
      <c r="D10" s="118" t="s">
        <v>164</v>
      </c>
      <c r="E10" s="84"/>
      <c r="F10" s="85">
        <v>0</v>
      </c>
      <c r="G10" s="85">
        <v>35.77</v>
      </c>
      <c r="H10" s="57">
        <f aca="true" t="shared" si="0" ref="H10:H41">IF((G10-$F$8)&lt;0,0,IF(G10&gt;$I$8,"снят",(G10-$F$8)))</f>
        <v>0</v>
      </c>
      <c r="I10" s="57">
        <f aca="true" t="shared" si="1" ref="I10:I41">IF(OR(F10="снят",H10="снят"),100,F10+H10)</f>
        <v>0</v>
      </c>
      <c r="J10" s="86"/>
      <c r="K10" s="85">
        <v>0</v>
      </c>
      <c r="L10" s="85">
        <v>45.19</v>
      </c>
      <c r="M10" s="57">
        <f aca="true" t="shared" si="2" ref="M10:M41">IF((L10-$K$8)&lt;0,0,IF(L10&gt;$N$8,"снят",(L10-$K$8)))</f>
        <v>0.18999999999999773</v>
      </c>
      <c r="N10" s="57">
        <f aca="true" t="shared" si="3" ref="N10:N41">IF(OR(K10="снят",M10="снят"),100,K10+M10)</f>
        <v>0.18999999999999773</v>
      </c>
      <c r="O10" s="87"/>
      <c r="P10" s="58">
        <f aca="true" t="shared" si="4" ref="P10:P41">I10+N10</f>
        <v>0.18999999999999773</v>
      </c>
      <c r="Q10" s="58">
        <f aca="true" t="shared" si="5" ref="Q10:Q41">IF(P10&lt;100,G10+L10,"")</f>
        <v>80.96000000000001</v>
      </c>
      <c r="R10" s="166">
        <v>1</v>
      </c>
      <c r="S10" s="47"/>
      <c r="T10" s="15"/>
    </row>
    <row r="11" spans="1:18" ht="12.75">
      <c r="A11" s="59">
        <v>109</v>
      </c>
      <c r="B11" s="5" t="s">
        <v>42</v>
      </c>
      <c r="C11" s="6" t="s">
        <v>72</v>
      </c>
      <c r="D11" s="8" t="s">
        <v>73</v>
      </c>
      <c r="E11" s="21"/>
      <c r="F11" s="16">
        <v>0</v>
      </c>
      <c r="G11" s="16">
        <v>35.78</v>
      </c>
      <c r="H11" s="20">
        <f t="shared" si="0"/>
        <v>0</v>
      </c>
      <c r="I11" s="20">
        <f t="shared" si="1"/>
        <v>0</v>
      </c>
      <c r="J11" s="22"/>
      <c r="K11" s="16">
        <v>0</v>
      </c>
      <c r="L11" s="16">
        <v>45.59</v>
      </c>
      <c r="M11" s="20">
        <f t="shared" si="2"/>
        <v>0.5900000000000034</v>
      </c>
      <c r="N11" s="20">
        <f t="shared" si="3"/>
        <v>0.5900000000000034</v>
      </c>
      <c r="O11" s="7"/>
      <c r="P11" s="6">
        <f t="shared" si="4"/>
        <v>0.5900000000000034</v>
      </c>
      <c r="Q11" s="6">
        <f t="shared" si="5"/>
        <v>81.37</v>
      </c>
      <c r="R11" s="164">
        <v>2</v>
      </c>
    </row>
    <row r="12" spans="1:18" ht="12.75">
      <c r="A12" s="59">
        <v>159</v>
      </c>
      <c r="B12" s="5" t="s">
        <v>337</v>
      </c>
      <c r="C12" s="10" t="s">
        <v>70</v>
      </c>
      <c r="D12" s="8" t="s">
        <v>338</v>
      </c>
      <c r="E12" s="21"/>
      <c r="F12" s="16">
        <v>0</v>
      </c>
      <c r="G12" s="16">
        <v>36.29</v>
      </c>
      <c r="H12" s="20">
        <f t="shared" si="0"/>
        <v>0</v>
      </c>
      <c r="I12" s="20">
        <f t="shared" si="1"/>
        <v>0</v>
      </c>
      <c r="J12" s="22"/>
      <c r="K12" s="16">
        <v>0</v>
      </c>
      <c r="L12" s="16">
        <v>45.9</v>
      </c>
      <c r="M12" s="20">
        <f t="shared" si="2"/>
        <v>0.8999999999999986</v>
      </c>
      <c r="N12" s="20">
        <f t="shared" si="3"/>
        <v>0.8999999999999986</v>
      </c>
      <c r="O12" s="7"/>
      <c r="P12" s="6">
        <f t="shared" si="4"/>
        <v>0.8999999999999986</v>
      </c>
      <c r="Q12" s="6">
        <f t="shared" si="5"/>
        <v>82.19</v>
      </c>
      <c r="R12" s="164">
        <v>3</v>
      </c>
    </row>
    <row r="13" spans="1:18" ht="12.75">
      <c r="A13" s="61">
        <v>156</v>
      </c>
      <c r="B13" s="5" t="s">
        <v>339</v>
      </c>
      <c r="C13" s="6" t="s">
        <v>70</v>
      </c>
      <c r="D13" s="6" t="s">
        <v>340</v>
      </c>
      <c r="E13" s="21"/>
      <c r="F13" s="16">
        <v>0</v>
      </c>
      <c r="G13" s="16">
        <v>35.9</v>
      </c>
      <c r="H13" s="20">
        <f t="shared" si="0"/>
        <v>0</v>
      </c>
      <c r="I13" s="20">
        <f t="shared" si="1"/>
        <v>0</v>
      </c>
      <c r="J13" s="22"/>
      <c r="K13" s="16">
        <v>0</v>
      </c>
      <c r="L13" s="16">
        <v>45.91</v>
      </c>
      <c r="M13" s="20">
        <f t="shared" si="2"/>
        <v>0.9099999999999966</v>
      </c>
      <c r="N13" s="20">
        <f t="shared" si="3"/>
        <v>0.9099999999999966</v>
      </c>
      <c r="O13" s="7"/>
      <c r="P13" s="6">
        <f t="shared" si="4"/>
        <v>0.9099999999999966</v>
      </c>
      <c r="Q13" s="6">
        <f t="shared" si="5"/>
        <v>81.81</v>
      </c>
      <c r="R13" s="60">
        <v>4</v>
      </c>
    </row>
    <row r="14" spans="1:18" ht="12.75">
      <c r="A14" s="59">
        <v>123</v>
      </c>
      <c r="B14" s="5" t="s">
        <v>350</v>
      </c>
      <c r="C14" s="6" t="s">
        <v>86</v>
      </c>
      <c r="D14" s="6" t="s">
        <v>351</v>
      </c>
      <c r="E14" s="21"/>
      <c r="F14" s="16">
        <v>0</v>
      </c>
      <c r="G14" s="16">
        <v>36.26</v>
      </c>
      <c r="H14" s="20">
        <f t="shared" si="0"/>
        <v>0</v>
      </c>
      <c r="I14" s="20">
        <f t="shared" si="1"/>
        <v>0</v>
      </c>
      <c r="J14" s="22"/>
      <c r="K14" s="16">
        <v>0</v>
      </c>
      <c r="L14" s="16">
        <v>46.05</v>
      </c>
      <c r="M14" s="20">
        <f t="shared" si="2"/>
        <v>1.0499999999999972</v>
      </c>
      <c r="N14" s="20">
        <f t="shared" si="3"/>
        <v>1.0499999999999972</v>
      </c>
      <c r="O14" s="7"/>
      <c r="P14" s="6">
        <f t="shared" si="4"/>
        <v>1.0499999999999972</v>
      </c>
      <c r="Q14" s="6">
        <f t="shared" si="5"/>
        <v>82.31</v>
      </c>
      <c r="R14" s="60">
        <v>5</v>
      </c>
    </row>
    <row r="15" spans="1:18" ht="12.75">
      <c r="A15" s="61">
        <v>126</v>
      </c>
      <c r="B15" s="5" t="s">
        <v>140</v>
      </c>
      <c r="C15" s="6" t="s">
        <v>171</v>
      </c>
      <c r="D15" s="6" t="s">
        <v>172</v>
      </c>
      <c r="E15" s="21"/>
      <c r="F15" s="16">
        <v>0</v>
      </c>
      <c r="G15" s="16">
        <v>37.7</v>
      </c>
      <c r="H15" s="20">
        <f t="shared" si="0"/>
        <v>0.7000000000000028</v>
      </c>
      <c r="I15" s="20">
        <f t="shared" si="1"/>
        <v>0.7000000000000028</v>
      </c>
      <c r="J15" s="22"/>
      <c r="K15" s="16">
        <v>0</v>
      </c>
      <c r="L15" s="16">
        <v>45.97</v>
      </c>
      <c r="M15" s="20">
        <f t="shared" si="2"/>
        <v>0.9699999999999989</v>
      </c>
      <c r="N15" s="20">
        <f t="shared" si="3"/>
        <v>0.9699999999999989</v>
      </c>
      <c r="O15" s="7"/>
      <c r="P15" s="6">
        <f t="shared" si="4"/>
        <v>1.6700000000000017</v>
      </c>
      <c r="Q15" s="6">
        <f t="shared" si="5"/>
        <v>83.67</v>
      </c>
      <c r="R15" s="60">
        <v>6</v>
      </c>
    </row>
    <row r="16" spans="1:19" ht="12.75">
      <c r="A16" s="59">
        <v>139</v>
      </c>
      <c r="B16" s="5" t="s">
        <v>136</v>
      </c>
      <c r="C16" s="6" t="s">
        <v>161</v>
      </c>
      <c r="D16" s="6" t="s">
        <v>162</v>
      </c>
      <c r="E16" s="21"/>
      <c r="F16" s="16">
        <v>0</v>
      </c>
      <c r="G16" s="16">
        <v>38.35</v>
      </c>
      <c r="H16" s="20">
        <f t="shared" si="0"/>
        <v>1.3500000000000014</v>
      </c>
      <c r="I16" s="20">
        <f t="shared" si="1"/>
        <v>1.3500000000000014</v>
      </c>
      <c r="J16" s="22"/>
      <c r="K16" s="16">
        <v>0</v>
      </c>
      <c r="L16" s="16">
        <v>47.53</v>
      </c>
      <c r="M16" s="20">
        <f t="shared" si="2"/>
        <v>2.530000000000001</v>
      </c>
      <c r="N16" s="20">
        <f t="shared" si="3"/>
        <v>2.530000000000001</v>
      </c>
      <c r="O16" s="7"/>
      <c r="P16" s="6">
        <f t="shared" si="4"/>
        <v>3.8800000000000026</v>
      </c>
      <c r="Q16" s="6">
        <f t="shared" si="5"/>
        <v>85.88</v>
      </c>
      <c r="R16" s="60">
        <v>7</v>
      </c>
      <c r="S16" s="47" t="s">
        <v>417</v>
      </c>
    </row>
    <row r="17" spans="1:18" ht="12.75">
      <c r="A17" s="61">
        <v>132</v>
      </c>
      <c r="B17" s="5" t="s">
        <v>144</v>
      </c>
      <c r="C17" s="6" t="s">
        <v>86</v>
      </c>
      <c r="D17" s="6" t="s">
        <v>170</v>
      </c>
      <c r="E17" s="21"/>
      <c r="F17" s="16">
        <v>0</v>
      </c>
      <c r="G17" s="16">
        <v>37.14</v>
      </c>
      <c r="H17" s="20">
        <f t="shared" si="0"/>
        <v>0.14000000000000057</v>
      </c>
      <c r="I17" s="20">
        <f t="shared" si="1"/>
        <v>0.14000000000000057</v>
      </c>
      <c r="J17" s="22"/>
      <c r="K17" s="16">
        <v>0</v>
      </c>
      <c r="L17" s="16">
        <v>49.12</v>
      </c>
      <c r="M17" s="20">
        <f t="shared" si="2"/>
        <v>4.119999999999997</v>
      </c>
      <c r="N17" s="20">
        <f t="shared" si="3"/>
        <v>4.119999999999997</v>
      </c>
      <c r="O17" s="7"/>
      <c r="P17" s="6">
        <f t="shared" si="4"/>
        <v>4.259999999999998</v>
      </c>
      <c r="Q17" s="6">
        <f t="shared" si="5"/>
        <v>86.25999999999999</v>
      </c>
      <c r="R17" s="60">
        <v>8</v>
      </c>
    </row>
    <row r="18" spans="1:18" ht="12.75">
      <c r="A18" s="61">
        <v>107</v>
      </c>
      <c r="B18" s="5" t="s">
        <v>177</v>
      </c>
      <c r="C18" s="6" t="s">
        <v>86</v>
      </c>
      <c r="D18" s="6" t="s">
        <v>178</v>
      </c>
      <c r="E18" s="21"/>
      <c r="F18" s="16">
        <v>0</v>
      </c>
      <c r="G18" s="16">
        <v>34.85</v>
      </c>
      <c r="H18" s="20">
        <f t="shared" si="0"/>
        <v>0</v>
      </c>
      <c r="I18" s="20">
        <f t="shared" si="1"/>
        <v>0</v>
      </c>
      <c r="J18" s="22"/>
      <c r="K18" s="16">
        <v>5</v>
      </c>
      <c r="L18" s="16">
        <v>45.14</v>
      </c>
      <c r="M18" s="20">
        <f t="shared" si="2"/>
        <v>0.14000000000000057</v>
      </c>
      <c r="N18" s="20">
        <f t="shared" si="3"/>
        <v>5.140000000000001</v>
      </c>
      <c r="O18" s="7"/>
      <c r="P18" s="6">
        <f t="shared" si="4"/>
        <v>5.140000000000001</v>
      </c>
      <c r="Q18" s="6">
        <f t="shared" si="5"/>
        <v>79.99000000000001</v>
      </c>
      <c r="R18" s="60">
        <v>9</v>
      </c>
    </row>
    <row r="19" spans="1:19" s="17" customFormat="1" ht="12.75">
      <c r="A19" s="61">
        <v>158</v>
      </c>
      <c r="B19" s="5" t="s">
        <v>75</v>
      </c>
      <c r="C19" s="6" t="s">
        <v>72</v>
      </c>
      <c r="D19" s="6" t="s">
        <v>76</v>
      </c>
      <c r="E19" s="21"/>
      <c r="F19" s="16">
        <v>0</v>
      </c>
      <c r="G19" s="16">
        <v>38.3</v>
      </c>
      <c r="H19" s="20">
        <f t="shared" si="0"/>
        <v>1.2999999999999972</v>
      </c>
      <c r="I19" s="20">
        <f t="shared" si="1"/>
        <v>1.2999999999999972</v>
      </c>
      <c r="J19" s="22"/>
      <c r="K19" s="16">
        <v>0</v>
      </c>
      <c r="L19" s="16">
        <v>50.04</v>
      </c>
      <c r="M19" s="20">
        <f t="shared" si="2"/>
        <v>5.039999999999999</v>
      </c>
      <c r="N19" s="20">
        <f t="shared" si="3"/>
        <v>5.039999999999999</v>
      </c>
      <c r="O19" s="7"/>
      <c r="P19" s="6">
        <f t="shared" si="4"/>
        <v>6.339999999999996</v>
      </c>
      <c r="Q19" s="6">
        <f t="shared" si="5"/>
        <v>88.34</v>
      </c>
      <c r="R19" s="60">
        <v>10</v>
      </c>
      <c r="S19" s="47"/>
    </row>
    <row r="20" spans="1:19" s="17" customFormat="1" ht="12.75">
      <c r="A20" s="59">
        <v>116</v>
      </c>
      <c r="B20" s="5" t="s">
        <v>45</v>
      </c>
      <c r="C20" s="6" t="s">
        <v>70</v>
      </c>
      <c r="D20" s="6" t="s">
        <v>74</v>
      </c>
      <c r="E20" s="21"/>
      <c r="F20" s="16">
        <v>0</v>
      </c>
      <c r="G20" s="16">
        <v>34.3</v>
      </c>
      <c r="H20" s="20">
        <f t="shared" si="0"/>
        <v>0</v>
      </c>
      <c r="I20" s="20">
        <f t="shared" si="1"/>
        <v>0</v>
      </c>
      <c r="J20" s="22"/>
      <c r="K20" s="16">
        <v>5</v>
      </c>
      <c r="L20" s="16">
        <v>48.35</v>
      </c>
      <c r="M20" s="20">
        <f t="shared" si="2"/>
        <v>3.3500000000000014</v>
      </c>
      <c r="N20" s="20">
        <f t="shared" si="3"/>
        <v>8.350000000000001</v>
      </c>
      <c r="O20" s="7"/>
      <c r="P20" s="6">
        <f t="shared" si="4"/>
        <v>8.350000000000001</v>
      </c>
      <c r="Q20" s="6">
        <f t="shared" si="5"/>
        <v>82.65</v>
      </c>
      <c r="R20" s="60">
        <v>11</v>
      </c>
      <c r="S20" s="46"/>
    </row>
    <row r="21" spans="1:19" s="17" customFormat="1" ht="12.75">
      <c r="A21" s="61">
        <v>135</v>
      </c>
      <c r="B21" s="5" t="s">
        <v>346</v>
      </c>
      <c r="C21" s="10" t="s">
        <v>70</v>
      </c>
      <c r="D21" s="6" t="s">
        <v>347</v>
      </c>
      <c r="E21" s="21"/>
      <c r="F21" s="16">
        <v>0</v>
      </c>
      <c r="G21" s="16">
        <v>38.73</v>
      </c>
      <c r="H21" s="20">
        <f t="shared" si="0"/>
        <v>1.7299999999999969</v>
      </c>
      <c r="I21" s="20">
        <f t="shared" si="1"/>
        <v>1.7299999999999969</v>
      </c>
      <c r="J21" s="22"/>
      <c r="K21" s="16">
        <v>5</v>
      </c>
      <c r="L21" s="16">
        <v>50.2</v>
      </c>
      <c r="M21" s="20">
        <f t="shared" si="2"/>
        <v>5.200000000000003</v>
      </c>
      <c r="N21" s="20">
        <f t="shared" si="3"/>
        <v>10.200000000000003</v>
      </c>
      <c r="O21" s="7"/>
      <c r="P21" s="6">
        <f t="shared" si="4"/>
        <v>11.93</v>
      </c>
      <c r="Q21" s="6">
        <f t="shared" si="5"/>
        <v>88.93</v>
      </c>
      <c r="R21" s="60">
        <v>12</v>
      </c>
      <c r="S21" s="47"/>
    </row>
    <row r="22" spans="1:19" s="17" customFormat="1" ht="12.75">
      <c r="A22" s="59">
        <v>120</v>
      </c>
      <c r="B22" s="5" t="s">
        <v>173</v>
      </c>
      <c r="C22" s="6" t="s">
        <v>86</v>
      </c>
      <c r="D22" s="6" t="s">
        <v>174</v>
      </c>
      <c r="E22" s="21"/>
      <c r="F22" s="16">
        <v>0</v>
      </c>
      <c r="G22" s="16">
        <v>36.15</v>
      </c>
      <c r="H22" s="20">
        <f t="shared" si="0"/>
        <v>0</v>
      </c>
      <c r="I22" s="20">
        <f t="shared" si="1"/>
        <v>0</v>
      </c>
      <c r="J22" s="22"/>
      <c r="K22" s="16">
        <v>10</v>
      </c>
      <c r="L22" s="16">
        <v>49.71</v>
      </c>
      <c r="M22" s="20">
        <f t="shared" si="2"/>
        <v>4.710000000000001</v>
      </c>
      <c r="N22" s="20">
        <f t="shared" si="3"/>
        <v>14.71</v>
      </c>
      <c r="O22" s="7"/>
      <c r="P22" s="6">
        <f t="shared" si="4"/>
        <v>14.71</v>
      </c>
      <c r="Q22" s="6">
        <f t="shared" si="5"/>
        <v>85.86</v>
      </c>
      <c r="R22" s="60">
        <v>13</v>
      </c>
      <c r="S22" s="47"/>
    </row>
    <row r="23" spans="1:19" s="17" customFormat="1" ht="12.75">
      <c r="A23" s="61">
        <v>147</v>
      </c>
      <c r="B23" s="97" t="s">
        <v>365</v>
      </c>
      <c r="C23" s="10" t="s">
        <v>70</v>
      </c>
      <c r="D23" s="8" t="s">
        <v>199</v>
      </c>
      <c r="E23" s="21"/>
      <c r="F23" s="16">
        <v>0</v>
      </c>
      <c r="G23" s="16">
        <v>42.85</v>
      </c>
      <c r="H23" s="20">
        <f t="shared" si="0"/>
        <v>5.850000000000001</v>
      </c>
      <c r="I23" s="20">
        <f t="shared" si="1"/>
        <v>5.850000000000001</v>
      </c>
      <c r="J23" s="22"/>
      <c r="K23" s="16">
        <v>0</v>
      </c>
      <c r="L23" s="16">
        <v>58.7</v>
      </c>
      <c r="M23" s="20">
        <f t="shared" si="2"/>
        <v>13.700000000000003</v>
      </c>
      <c r="N23" s="20">
        <f t="shared" si="3"/>
        <v>13.700000000000003</v>
      </c>
      <c r="O23" s="7"/>
      <c r="P23" s="6">
        <f t="shared" si="4"/>
        <v>19.550000000000004</v>
      </c>
      <c r="Q23" s="6">
        <f t="shared" si="5"/>
        <v>101.55000000000001</v>
      </c>
      <c r="R23" s="60">
        <v>14</v>
      </c>
      <c r="S23" s="47"/>
    </row>
    <row r="24" spans="1:19" s="17" customFormat="1" ht="12.75">
      <c r="A24" s="59">
        <v>145</v>
      </c>
      <c r="B24" s="5" t="s">
        <v>282</v>
      </c>
      <c r="C24" s="6" t="s">
        <v>91</v>
      </c>
      <c r="D24" s="6" t="s">
        <v>283</v>
      </c>
      <c r="E24" s="21"/>
      <c r="F24" s="16">
        <v>0</v>
      </c>
      <c r="G24" s="16">
        <v>42.94</v>
      </c>
      <c r="H24" s="20">
        <f t="shared" si="0"/>
        <v>5.939999999999998</v>
      </c>
      <c r="I24" s="20">
        <f t="shared" si="1"/>
        <v>5.939999999999998</v>
      </c>
      <c r="J24" s="22"/>
      <c r="K24" s="16">
        <v>5</v>
      </c>
      <c r="L24" s="16">
        <v>54.61</v>
      </c>
      <c r="M24" s="20">
        <f t="shared" si="2"/>
        <v>9.61</v>
      </c>
      <c r="N24" s="20">
        <f t="shared" si="3"/>
        <v>14.61</v>
      </c>
      <c r="O24" s="7"/>
      <c r="P24" s="6">
        <f t="shared" si="4"/>
        <v>20.549999999999997</v>
      </c>
      <c r="Q24" s="6">
        <f t="shared" si="5"/>
        <v>97.55</v>
      </c>
      <c r="R24" s="60">
        <v>15</v>
      </c>
      <c r="S24" s="47"/>
    </row>
    <row r="25" spans="1:19" s="17" customFormat="1" ht="12.75">
      <c r="A25" s="61">
        <v>128</v>
      </c>
      <c r="B25" s="5" t="s">
        <v>78</v>
      </c>
      <c r="C25" s="6" t="s">
        <v>62</v>
      </c>
      <c r="D25" s="8" t="s">
        <v>79</v>
      </c>
      <c r="E25" s="21"/>
      <c r="F25" s="16">
        <v>0</v>
      </c>
      <c r="G25" s="16">
        <v>43.85</v>
      </c>
      <c r="H25" s="20">
        <f t="shared" si="0"/>
        <v>6.850000000000001</v>
      </c>
      <c r="I25" s="20">
        <f t="shared" si="1"/>
        <v>6.850000000000001</v>
      </c>
      <c r="J25" s="22"/>
      <c r="K25" s="16">
        <v>0</v>
      </c>
      <c r="L25" s="16">
        <v>60.33</v>
      </c>
      <c r="M25" s="20">
        <f t="shared" si="2"/>
        <v>15.329999999999998</v>
      </c>
      <c r="N25" s="20">
        <f t="shared" si="3"/>
        <v>15.329999999999998</v>
      </c>
      <c r="O25" s="7"/>
      <c r="P25" s="6">
        <f t="shared" si="4"/>
        <v>22.18</v>
      </c>
      <c r="Q25" s="6">
        <f t="shared" si="5"/>
        <v>104.18</v>
      </c>
      <c r="R25" s="60">
        <v>16</v>
      </c>
      <c r="S25" s="47"/>
    </row>
    <row r="26" spans="1:18" ht="12.75">
      <c r="A26" s="59">
        <v>151</v>
      </c>
      <c r="B26" s="42" t="s">
        <v>339</v>
      </c>
      <c r="C26" s="20" t="s">
        <v>30</v>
      </c>
      <c r="D26" s="44" t="s">
        <v>341</v>
      </c>
      <c r="E26" s="21"/>
      <c r="F26" s="16">
        <v>15</v>
      </c>
      <c r="G26" s="16">
        <v>34.33</v>
      </c>
      <c r="H26" s="20">
        <f t="shared" si="0"/>
        <v>0</v>
      </c>
      <c r="I26" s="20">
        <f t="shared" si="1"/>
        <v>15</v>
      </c>
      <c r="J26" s="22"/>
      <c r="K26" s="16">
        <v>10</v>
      </c>
      <c r="L26" s="16">
        <v>45.2</v>
      </c>
      <c r="M26" s="20">
        <f t="shared" si="2"/>
        <v>0.20000000000000284</v>
      </c>
      <c r="N26" s="20">
        <f t="shared" si="3"/>
        <v>10.200000000000003</v>
      </c>
      <c r="O26" s="7"/>
      <c r="P26" s="6">
        <f t="shared" si="4"/>
        <v>25.200000000000003</v>
      </c>
      <c r="Q26" s="6">
        <f t="shared" si="5"/>
        <v>79.53</v>
      </c>
      <c r="R26" s="60">
        <v>17</v>
      </c>
    </row>
    <row r="27" spans="1:19" ht="12.75">
      <c r="A27" s="61">
        <v>114</v>
      </c>
      <c r="B27" s="5" t="s">
        <v>175</v>
      </c>
      <c r="C27" s="6" t="s">
        <v>62</v>
      </c>
      <c r="D27" s="6" t="s">
        <v>176</v>
      </c>
      <c r="E27" s="21"/>
      <c r="F27" s="16">
        <v>0</v>
      </c>
      <c r="G27" s="16">
        <v>44.7</v>
      </c>
      <c r="H27" s="20">
        <f t="shared" si="0"/>
        <v>7.700000000000003</v>
      </c>
      <c r="I27" s="20">
        <f t="shared" si="1"/>
        <v>7.700000000000003</v>
      </c>
      <c r="J27" s="22"/>
      <c r="K27" s="16">
        <v>0</v>
      </c>
      <c r="L27" s="16">
        <v>62.52</v>
      </c>
      <c r="M27" s="20">
        <f t="shared" si="2"/>
        <v>17.520000000000003</v>
      </c>
      <c r="N27" s="20">
        <f t="shared" si="3"/>
        <v>17.520000000000003</v>
      </c>
      <c r="O27" s="7"/>
      <c r="P27" s="6">
        <f t="shared" si="4"/>
        <v>25.220000000000006</v>
      </c>
      <c r="Q27" s="6">
        <f t="shared" si="5"/>
        <v>107.22</v>
      </c>
      <c r="R27" s="60">
        <v>18</v>
      </c>
      <c r="S27" s="46"/>
    </row>
    <row r="28" spans="1:19" ht="12.75">
      <c r="A28" s="59">
        <v>148</v>
      </c>
      <c r="B28" s="5" t="s">
        <v>280</v>
      </c>
      <c r="C28" s="10" t="s">
        <v>70</v>
      </c>
      <c r="D28" s="6" t="s">
        <v>281</v>
      </c>
      <c r="E28" s="21"/>
      <c r="F28" s="16">
        <v>0</v>
      </c>
      <c r="G28" s="16">
        <v>37.97</v>
      </c>
      <c r="H28" s="20">
        <f t="shared" si="0"/>
        <v>0.9699999999999989</v>
      </c>
      <c r="I28" s="20">
        <f t="shared" si="1"/>
        <v>0.9699999999999989</v>
      </c>
      <c r="J28" s="22"/>
      <c r="K28" s="16">
        <v>15</v>
      </c>
      <c r="L28" s="16">
        <v>57.17</v>
      </c>
      <c r="M28" s="20">
        <f t="shared" si="2"/>
        <v>12.170000000000002</v>
      </c>
      <c r="N28" s="20">
        <f t="shared" si="3"/>
        <v>27.17</v>
      </c>
      <c r="O28" s="7"/>
      <c r="P28" s="6">
        <f t="shared" si="4"/>
        <v>28.14</v>
      </c>
      <c r="Q28" s="6">
        <f t="shared" si="5"/>
        <v>95.14</v>
      </c>
      <c r="R28" s="60">
        <v>19</v>
      </c>
      <c r="S28" s="47" t="s">
        <v>417</v>
      </c>
    </row>
    <row r="29" spans="1:18" ht="12.75">
      <c r="A29" s="61">
        <v>136</v>
      </c>
      <c r="B29" s="5" t="s">
        <v>286</v>
      </c>
      <c r="C29" s="6" t="s">
        <v>70</v>
      </c>
      <c r="D29" s="8" t="s">
        <v>287</v>
      </c>
      <c r="E29" s="21"/>
      <c r="F29" s="16">
        <v>5</v>
      </c>
      <c r="G29" s="16">
        <v>39.89</v>
      </c>
      <c r="H29" s="20">
        <f t="shared" si="0"/>
        <v>2.8900000000000006</v>
      </c>
      <c r="I29" s="20">
        <f t="shared" si="1"/>
        <v>7.890000000000001</v>
      </c>
      <c r="J29" s="22"/>
      <c r="K29" s="16">
        <v>20</v>
      </c>
      <c r="L29" s="16">
        <v>48.27</v>
      </c>
      <c r="M29" s="20">
        <f t="shared" si="2"/>
        <v>3.270000000000003</v>
      </c>
      <c r="N29" s="20">
        <f t="shared" si="3"/>
        <v>23.270000000000003</v>
      </c>
      <c r="O29" s="7"/>
      <c r="P29" s="6">
        <f t="shared" si="4"/>
        <v>31.160000000000004</v>
      </c>
      <c r="Q29" s="6">
        <f t="shared" si="5"/>
        <v>88.16</v>
      </c>
      <c r="R29" s="60">
        <v>20</v>
      </c>
    </row>
    <row r="30" spans="1:18" ht="12.75">
      <c r="A30" s="61">
        <v>121</v>
      </c>
      <c r="B30" s="5" t="s">
        <v>105</v>
      </c>
      <c r="C30" s="10" t="s">
        <v>70</v>
      </c>
      <c r="D30" s="6" t="s">
        <v>113</v>
      </c>
      <c r="E30" s="21"/>
      <c r="F30" s="16">
        <v>5</v>
      </c>
      <c r="G30" s="16">
        <v>39.37</v>
      </c>
      <c r="H30" s="20">
        <f t="shared" si="0"/>
        <v>2.3699999999999974</v>
      </c>
      <c r="I30" s="20">
        <f t="shared" si="1"/>
        <v>7.369999999999997</v>
      </c>
      <c r="J30" s="22"/>
      <c r="K30" s="16">
        <v>10</v>
      </c>
      <c r="L30" s="16">
        <v>62.76</v>
      </c>
      <c r="M30" s="20">
        <f t="shared" si="2"/>
        <v>17.759999999999998</v>
      </c>
      <c r="N30" s="20">
        <f t="shared" si="3"/>
        <v>27.759999999999998</v>
      </c>
      <c r="O30" s="7"/>
      <c r="P30" s="6">
        <f t="shared" si="4"/>
        <v>35.129999999999995</v>
      </c>
      <c r="Q30" s="6">
        <f t="shared" si="5"/>
        <v>102.13</v>
      </c>
      <c r="R30" s="60">
        <v>21</v>
      </c>
    </row>
    <row r="31" spans="1:19" ht="12.75">
      <c r="A31" s="59">
        <v>104</v>
      </c>
      <c r="B31" s="5" t="s">
        <v>352</v>
      </c>
      <c r="C31" s="6" t="s">
        <v>353</v>
      </c>
      <c r="D31" s="8" t="s">
        <v>354</v>
      </c>
      <c r="E31" s="21"/>
      <c r="F31" s="16">
        <v>0</v>
      </c>
      <c r="G31" s="16">
        <v>48.88</v>
      </c>
      <c r="H31" s="20">
        <f t="shared" si="0"/>
        <v>11.880000000000003</v>
      </c>
      <c r="I31" s="20">
        <f t="shared" si="1"/>
        <v>11.880000000000003</v>
      </c>
      <c r="J31" s="22"/>
      <c r="K31" s="16">
        <v>5</v>
      </c>
      <c r="L31" s="16">
        <v>64.05</v>
      </c>
      <c r="M31" s="20">
        <f t="shared" si="2"/>
        <v>19.049999999999997</v>
      </c>
      <c r="N31" s="20">
        <f t="shared" si="3"/>
        <v>24.049999999999997</v>
      </c>
      <c r="O31" s="7"/>
      <c r="P31" s="6">
        <f t="shared" si="4"/>
        <v>35.93</v>
      </c>
      <c r="Q31" s="6">
        <f t="shared" si="5"/>
        <v>112.93</v>
      </c>
      <c r="R31" s="60">
        <v>22</v>
      </c>
      <c r="S31" s="47" t="s">
        <v>417</v>
      </c>
    </row>
    <row r="32" spans="1:19" ht="12.75">
      <c r="A32" s="59">
        <v>129</v>
      </c>
      <c r="B32" s="5" t="s">
        <v>326</v>
      </c>
      <c r="C32" s="10" t="s">
        <v>91</v>
      </c>
      <c r="D32" s="6" t="s">
        <v>349</v>
      </c>
      <c r="E32" s="21"/>
      <c r="F32" s="16">
        <v>5</v>
      </c>
      <c r="G32" s="16">
        <v>46.39</v>
      </c>
      <c r="H32" s="20">
        <f t="shared" si="0"/>
        <v>9.39</v>
      </c>
      <c r="I32" s="20">
        <f t="shared" si="1"/>
        <v>14.39</v>
      </c>
      <c r="J32" s="22"/>
      <c r="K32" s="16">
        <v>5</v>
      </c>
      <c r="L32" s="16">
        <v>62.84</v>
      </c>
      <c r="M32" s="20">
        <f t="shared" si="2"/>
        <v>17.840000000000003</v>
      </c>
      <c r="N32" s="20">
        <f t="shared" si="3"/>
        <v>22.840000000000003</v>
      </c>
      <c r="O32" s="7"/>
      <c r="P32" s="6">
        <f t="shared" si="4"/>
        <v>37.230000000000004</v>
      </c>
      <c r="Q32" s="6">
        <f t="shared" si="5"/>
        <v>109.23</v>
      </c>
      <c r="R32" s="60">
        <v>23</v>
      </c>
      <c r="S32" s="47" t="s">
        <v>417</v>
      </c>
    </row>
    <row r="33" spans="1:19" ht="12.75">
      <c r="A33" s="61">
        <v>131</v>
      </c>
      <c r="B33" s="5" t="s">
        <v>226</v>
      </c>
      <c r="C33" s="10" t="s">
        <v>86</v>
      </c>
      <c r="D33" s="8" t="s">
        <v>243</v>
      </c>
      <c r="E33" s="21"/>
      <c r="F33" s="16">
        <v>20</v>
      </c>
      <c r="G33" s="16">
        <v>44.72</v>
      </c>
      <c r="H33" s="20">
        <f t="shared" si="0"/>
        <v>7.719999999999999</v>
      </c>
      <c r="I33" s="20">
        <f t="shared" si="1"/>
        <v>27.72</v>
      </c>
      <c r="J33" s="22"/>
      <c r="K33" s="16">
        <v>15</v>
      </c>
      <c r="L33" s="16">
        <v>49.03</v>
      </c>
      <c r="M33" s="20">
        <f t="shared" si="2"/>
        <v>4.030000000000001</v>
      </c>
      <c r="N33" s="20">
        <f t="shared" si="3"/>
        <v>19.03</v>
      </c>
      <c r="O33" s="7"/>
      <c r="P33" s="6">
        <f t="shared" si="4"/>
        <v>46.75</v>
      </c>
      <c r="Q33" s="6">
        <f t="shared" si="5"/>
        <v>93.75</v>
      </c>
      <c r="R33" s="60">
        <v>24</v>
      </c>
      <c r="S33" s="47" t="s">
        <v>417</v>
      </c>
    </row>
    <row r="34" spans="1:18" ht="12.75">
      <c r="A34" s="59">
        <v>142</v>
      </c>
      <c r="B34" s="5" t="s">
        <v>205</v>
      </c>
      <c r="C34" s="6" t="s">
        <v>70</v>
      </c>
      <c r="D34" s="6" t="s">
        <v>206</v>
      </c>
      <c r="E34" s="21"/>
      <c r="F34" s="16">
        <v>10</v>
      </c>
      <c r="G34" s="16">
        <v>48.5</v>
      </c>
      <c r="H34" s="20">
        <f t="shared" si="0"/>
        <v>11.5</v>
      </c>
      <c r="I34" s="20">
        <f t="shared" si="1"/>
        <v>21.5</v>
      </c>
      <c r="J34" s="22"/>
      <c r="K34" s="16">
        <v>10</v>
      </c>
      <c r="L34" s="16">
        <v>61.85</v>
      </c>
      <c r="M34" s="20">
        <f t="shared" si="2"/>
        <v>16.85</v>
      </c>
      <c r="N34" s="20">
        <f t="shared" si="3"/>
        <v>26.85</v>
      </c>
      <c r="O34" s="7"/>
      <c r="P34" s="6">
        <f t="shared" si="4"/>
        <v>48.35</v>
      </c>
      <c r="Q34" s="6">
        <f t="shared" si="5"/>
        <v>110.35</v>
      </c>
      <c r="R34" s="60">
        <v>25</v>
      </c>
    </row>
    <row r="35" spans="1:18" ht="12.75">
      <c r="A35" s="61">
        <v>152</v>
      </c>
      <c r="B35" s="5" t="s">
        <v>278</v>
      </c>
      <c r="C35" s="10" t="s">
        <v>70</v>
      </c>
      <c r="D35" s="6" t="s">
        <v>279</v>
      </c>
      <c r="E35" s="21"/>
      <c r="F35" s="16">
        <v>0</v>
      </c>
      <c r="G35" s="16">
        <v>36.7</v>
      </c>
      <c r="H35" s="20">
        <f t="shared" si="0"/>
        <v>0</v>
      </c>
      <c r="I35" s="20">
        <f t="shared" si="1"/>
        <v>0</v>
      </c>
      <c r="J35" s="22"/>
      <c r="K35" s="16" t="s">
        <v>462</v>
      </c>
      <c r="L35" s="16"/>
      <c r="M35" s="20">
        <f t="shared" si="2"/>
        <v>0</v>
      </c>
      <c r="N35" s="20">
        <f t="shared" si="3"/>
        <v>100</v>
      </c>
      <c r="O35" s="7"/>
      <c r="P35" s="6">
        <f t="shared" si="4"/>
        <v>100</v>
      </c>
      <c r="Q35" s="6">
        <f t="shared" si="5"/>
      </c>
      <c r="R35" s="60"/>
    </row>
    <row r="36" spans="1:18" ht="12.75">
      <c r="A36" s="59">
        <v>154</v>
      </c>
      <c r="B36" s="5" t="s">
        <v>134</v>
      </c>
      <c r="C36" s="6" t="s">
        <v>70</v>
      </c>
      <c r="D36" s="6" t="s">
        <v>165</v>
      </c>
      <c r="E36" s="21"/>
      <c r="F36" s="16">
        <v>0</v>
      </c>
      <c r="G36" s="16">
        <v>34.98</v>
      </c>
      <c r="H36" s="20">
        <f t="shared" si="0"/>
        <v>0</v>
      </c>
      <c r="I36" s="20">
        <f t="shared" si="1"/>
        <v>0</v>
      </c>
      <c r="J36" s="22"/>
      <c r="K36" s="16" t="s">
        <v>462</v>
      </c>
      <c r="L36" s="16"/>
      <c r="M36" s="20">
        <f t="shared" si="2"/>
        <v>0</v>
      </c>
      <c r="N36" s="20">
        <f t="shared" si="3"/>
        <v>100</v>
      </c>
      <c r="O36" s="7"/>
      <c r="P36" s="6">
        <f t="shared" si="4"/>
        <v>100</v>
      </c>
      <c r="Q36" s="6">
        <f t="shared" si="5"/>
      </c>
      <c r="R36" s="60"/>
    </row>
    <row r="37" spans="1:18" ht="12.75">
      <c r="A37" s="61">
        <v>138</v>
      </c>
      <c r="B37" s="5" t="s">
        <v>166</v>
      </c>
      <c r="C37" s="6" t="s">
        <v>62</v>
      </c>
      <c r="D37" s="6" t="s">
        <v>167</v>
      </c>
      <c r="E37" s="21"/>
      <c r="F37" s="16">
        <v>0</v>
      </c>
      <c r="G37" s="16">
        <v>34.1</v>
      </c>
      <c r="H37" s="20">
        <f t="shared" si="0"/>
        <v>0</v>
      </c>
      <c r="I37" s="20">
        <f t="shared" si="1"/>
        <v>0</v>
      </c>
      <c r="J37" s="22"/>
      <c r="K37" s="16" t="s">
        <v>462</v>
      </c>
      <c r="L37" s="16"/>
      <c r="M37" s="20">
        <f t="shared" si="2"/>
        <v>0</v>
      </c>
      <c r="N37" s="20">
        <f t="shared" si="3"/>
        <v>100</v>
      </c>
      <c r="O37" s="7"/>
      <c r="P37" s="6">
        <f t="shared" si="4"/>
        <v>100</v>
      </c>
      <c r="Q37" s="6">
        <f t="shared" si="5"/>
      </c>
      <c r="R37" s="60"/>
    </row>
    <row r="38" spans="1:18" ht="12.75">
      <c r="A38" s="59">
        <v>105</v>
      </c>
      <c r="B38" s="5" t="s">
        <v>304</v>
      </c>
      <c r="C38" s="10" t="s">
        <v>70</v>
      </c>
      <c r="D38" s="6" t="s">
        <v>336</v>
      </c>
      <c r="E38" s="21"/>
      <c r="F38" s="16">
        <v>0</v>
      </c>
      <c r="G38" s="16">
        <v>33.68</v>
      </c>
      <c r="H38" s="20">
        <f t="shared" si="0"/>
        <v>0</v>
      </c>
      <c r="I38" s="20">
        <f t="shared" si="1"/>
        <v>0</v>
      </c>
      <c r="J38" s="22"/>
      <c r="K38" s="16" t="s">
        <v>462</v>
      </c>
      <c r="L38" s="16"/>
      <c r="M38" s="20">
        <f t="shared" si="2"/>
        <v>0</v>
      </c>
      <c r="N38" s="20">
        <f t="shared" si="3"/>
        <v>100</v>
      </c>
      <c r="O38" s="7"/>
      <c r="P38" s="6">
        <f t="shared" si="4"/>
        <v>100</v>
      </c>
      <c r="Q38" s="6">
        <f t="shared" si="5"/>
      </c>
      <c r="R38" s="60"/>
    </row>
    <row r="39" spans="1:18" ht="12.75">
      <c r="A39" s="61">
        <v>122</v>
      </c>
      <c r="B39" s="5" t="s">
        <v>36</v>
      </c>
      <c r="C39" s="6" t="s">
        <v>70</v>
      </c>
      <c r="D39" s="6" t="s">
        <v>77</v>
      </c>
      <c r="E39" s="21"/>
      <c r="F39" s="16">
        <v>0</v>
      </c>
      <c r="G39" s="16">
        <v>37.1</v>
      </c>
      <c r="H39" s="20">
        <f t="shared" si="0"/>
        <v>0.10000000000000142</v>
      </c>
      <c r="I39" s="20">
        <f t="shared" si="1"/>
        <v>0.10000000000000142</v>
      </c>
      <c r="J39" s="22"/>
      <c r="K39" s="16" t="s">
        <v>462</v>
      </c>
      <c r="L39" s="16"/>
      <c r="M39" s="20">
        <f t="shared" si="2"/>
        <v>0</v>
      </c>
      <c r="N39" s="20">
        <f t="shared" si="3"/>
        <v>100</v>
      </c>
      <c r="O39" s="7"/>
      <c r="P39" s="6">
        <f t="shared" si="4"/>
        <v>100.1</v>
      </c>
      <c r="Q39" s="6">
        <f t="shared" si="5"/>
      </c>
      <c r="R39" s="60"/>
    </row>
    <row r="40" spans="1:19" ht="12.75">
      <c r="A40" s="59">
        <v>157</v>
      </c>
      <c r="B40" s="5" t="s">
        <v>179</v>
      </c>
      <c r="C40" s="6" t="s">
        <v>70</v>
      </c>
      <c r="D40" s="6" t="s">
        <v>180</v>
      </c>
      <c r="E40" s="21"/>
      <c r="F40" s="16">
        <v>0</v>
      </c>
      <c r="G40" s="16">
        <v>38.5</v>
      </c>
      <c r="H40" s="20">
        <f t="shared" si="0"/>
        <v>1.5</v>
      </c>
      <c r="I40" s="20">
        <f t="shared" si="1"/>
        <v>1.5</v>
      </c>
      <c r="J40" s="22"/>
      <c r="K40" s="16" t="s">
        <v>462</v>
      </c>
      <c r="L40" s="16"/>
      <c r="M40" s="20">
        <f t="shared" si="2"/>
        <v>0</v>
      </c>
      <c r="N40" s="20">
        <f t="shared" si="3"/>
        <v>100</v>
      </c>
      <c r="O40" s="7"/>
      <c r="P40" s="6">
        <f t="shared" si="4"/>
        <v>101.5</v>
      </c>
      <c r="Q40" s="6">
        <f t="shared" si="5"/>
      </c>
      <c r="R40" s="60"/>
      <c r="S40" s="47" t="s">
        <v>417</v>
      </c>
    </row>
    <row r="41" spans="1:19" ht="12.75">
      <c r="A41" s="61">
        <v>141</v>
      </c>
      <c r="B41" s="5" t="s">
        <v>284</v>
      </c>
      <c r="C41" s="6" t="s">
        <v>70</v>
      </c>
      <c r="D41" s="6" t="s">
        <v>285</v>
      </c>
      <c r="E41" s="21"/>
      <c r="F41" s="16">
        <v>0</v>
      </c>
      <c r="G41" s="16">
        <v>38.51</v>
      </c>
      <c r="H41" s="20">
        <f t="shared" si="0"/>
        <v>1.509999999999998</v>
      </c>
      <c r="I41" s="20">
        <f t="shared" si="1"/>
        <v>1.509999999999998</v>
      </c>
      <c r="J41" s="22"/>
      <c r="K41" s="16" t="s">
        <v>462</v>
      </c>
      <c r="L41" s="16"/>
      <c r="M41" s="20">
        <f t="shared" si="2"/>
        <v>0</v>
      </c>
      <c r="N41" s="20">
        <f t="shared" si="3"/>
        <v>100</v>
      </c>
      <c r="O41" s="7"/>
      <c r="P41" s="6">
        <f t="shared" si="4"/>
        <v>101.50999999999999</v>
      </c>
      <c r="Q41" s="6">
        <f t="shared" si="5"/>
      </c>
      <c r="R41" s="60"/>
      <c r="S41" s="47" t="s">
        <v>417</v>
      </c>
    </row>
    <row r="42" spans="1:18" ht="12.75">
      <c r="A42" s="59">
        <v>161</v>
      </c>
      <c r="B42" s="5" t="s">
        <v>42</v>
      </c>
      <c r="C42" s="10" t="s">
        <v>187</v>
      </c>
      <c r="D42" s="6" t="s">
        <v>433</v>
      </c>
      <c r="E42" s="21"/>
      <c r="F42" s="16">
        <v>0</v>
      </c>
      <c r="G42" s="16">
        <v>43</v>
      </c>
      <c r="H42" s="20">
        <f aca="true" t="shared" si="6" ref="H42:H73">IF((G42-$F$8)&lt;0,0,IF(G42&gt;$I$8,"снят",(G42-$F$8)))</f>
        <v>6</v>
      </c>
      <c r="I42" s="20">
        <f aca="true" t="shared" si="7" ref="I42:I73">IF(OR(F42="снят",H42="снят"),100,F42+H42)</f>
        <v>6</v>
      </c>
      <c r="J42" s="22"/>
      <c r="K42" s="16" t="s">
        <v>462</v>
      </c>
      <c r="L42" s="16"/>
      <c r="M42" s="20">
        <f aca="true" t="shared" si="8" ref="M42:M73">IF((L42-$K$8)&lt;0,0,IF(L42&gt;$N$8,"снят",(L42-$K$8)))</f>
        <v>0</v>
      </c>
      <c r="N42" s="20">
        <f aca="true" t="shared" si="9" ref="N42:N73">IF(OR(K42="снят",M42="снят"),100,K42+M42)</f>
        <v>100</v>
      </c>
      <c r="O42" s="7"/>
      <c r="P42" s="6">
        <f aca="true" t="shared" si="10" ref="P42:P64">I42+N42</f>
        <v>106</v>
      </c>
      <c r="Q42" s="6">
        <f aca="true" t="shared" si="11" ref="Q42:Q73">IF(P42&lt;100,G42+L42,"")</f>
      </c>
      <c r="R42" s="60"/>
    </row>
    <row r="43" spans="1:18" ht="12.75">
      <c r="A43" s="61">
        <v>143</v>
      </c>
      <c r="B43" s="5" t="s">
        <v>168</v>
      </c>
      <c r="C43" s="6" t="s">
        <v>30</v>
      </c>
      <c r="D43" s="6" t="s">
        <v>169</v>
      </c>
      <c r="E43" s="21"/>
      <c r="F43" s="16" t="s">
        <v>462</v>
      </c>
      <c r="G43" s="16"/>
      <c r="H43" s="20">
        <f t="shared" si="6"/>
        <v>0</v>
      </c>
      <c r="I43" s="20">
        <f t="shared" si="7"/>
        <v>100</v>
      </c>
      <c r="J43" s="22"/>
      <c r="K43" s="16">
        <v>0</v>
      </c>
      <c r="L43" s="16">
        <v>51.49</v>
      </c>
      <c r="M43" s="20">
        <f t="shared" si="8"/>
        <v>6.490000000000002</v>
      </c>
      <c r="N43" s="20">
        <f t="shared" si="9"/>
        <v>6.490000000000002</v>
      </c>
      <c r="O43" s="7"/>
      <c r="P43" s="6">
        <f t="shared" si="10"/>
        <v>106.49000000000001</v>
      </c>
      <c r="Q43" s="6">
        <f t="shared" si="11"/>
      </c>
      <c r="R43" s="60"/>
    </row>
    <row r="44" spans="1:19" ht="12.75">
      <c r="A44" s="59">
        <v>144</v>
      </c>
      <c r="B44" s="5" t="s">
        <v>312</v>
      </c>
      <c r="C44" s="10" t="s">
        <v>72</v>
      </c>
      <c r="D44" s="6" t="s">
        <v>343</v>
      </c>
      <c r="E44" s="21"/>
      <c r="F44" s="16" t="s">
        <v>462</v>
      </c>
      <c r="G44" s="16"/>
      <c r="H44" s="20">
        <f t="shared" si="6"/>
        <v>0</v>
      </c>
      <c r="I44" s="20">
        <f t="shared" si="7"/>
        <v>100</v>
      </c>
      <c r="J44" s="22"/>
      <c r="K44" s="16">
        <v>5</v>
      </c>
      <c r="L44" s="16">
        <v>49.71</v>
      </c>
      <c r="M44" s="20">
        <f t="shared" si="8"/>
        <v>4.710000000000001</v>
      </c>
      <c r="N44" s="20">
        <f t="shared" si="9"/>
        <v>9.71</v>
      </c>
      <c r="O44" s="7"/>
      <c r="P44" s="6">
        <f t="shared" si="10"/>
        <v>109.71000000000001</v>
      </c>
      <c r="Q44" s="6">
        <f t="shared" si="11"/>
      </c>
      <c r="R44" s="60"/>
      <c r="S44" s="47" t="s">
        <v>417</v>
      </c>
    </row>
    <row r="45" spans="1:19" ht="12.75">
      <c r="A45" s="61">
        <v>117</v>
      </c>
      <c r="B45" s="5" t="s">
        <v>306</v>
      </c>
      <c r="C45" s="6" t="s">
        <v>86</v>
      </c>
      <c r="D45" s="8" t="s">
        <v>356</v>
      </c>
      <c r="E45" s="21"/>
      <c r="F45" s="16">
        <v>10</v>
      </c>
      <c r="G45" s="16">
        <v>33.42</v>
      </c>
      <c r="H45" s="20">
        <f t="shared" si="6"/>
        <v>0</v>
      </c>
      <c r="I45" s="20">
        <f t="shared" si="7"/>
        <v>10</v>
      </c>
      <c r="J45" s="22"/>
      <c r="K45" s="16" t="s">
        <v>462</v>
      </c>
      <c r="L45" s="16"/>
      <c r="M45" s="20">
        <f t="shared" si="8"/>
        <v>0</v>
      </c>
      <c r="N45" s="20">
        <f t="shared" si="9"/>
        <v>100</v>
      </c>
      <c r="O45" s="7"/>
      <c r="P45" s="6">
        <f t="shared" si="10"/>
        <v>110</v>
      </c>
      <c r="Q45" s="6">
        <f t="shared" si="11"/>
      </c>
      <c r="R45" s="60"/>
      <c r="S45" s="46"/>
    </row>
    <row r="46" spans="1:19" ht="12.75">
      <c r="A46" s="59">
        <v>140</v>
      </c>
      <c r="B46" s="5" t="s">
        <v>344</v>
      </c>
      <c r="C46" s="6" t="s">
        <v>91</v>
      </c>
      <c r="D46" s="6" t="s">
        <v>345</v>
      </c>
      <c r="E46" s="21"/>
      <c r="F46" s="16" t="s">
        <v>462</v>
      </c>
      <c r="G46" s="16"/>
      <c r="H46" s="20">
        <f t="shared" si="6"/>
        <v>0</v>
      </c>
      <c r="I46" s="20">
        <f t="shared" si="7"/>
        <v>100</v>
      </c>
      <c r="J46" s="22"/>
      <c r="K46" s="16">
        <v>0</v>
      </c>
      <c r="L46" s="16">
        <v>55.04</v>
      </c>
      <c r="M46" s="20">
        <f t="shared" si="8"/>
        <v>10.04</v>
      </c>
      <c r="N46" s="20">
        <f t="shared" si="9"/>
        <v>10.04</v>
      </c>
      <c r="O46" s="7"/>
      <c r="P46" s="6">
        <f t="shared" si="10"/>
        <v>110.03999999999999</v>
      </c>
      <c r="Q46" s="6">
        <f t="shared" si="11"/>
      </c>
      <c r="R46" s="60"/>
      <c r="S46" s="47" t="s">
        <v>417</v>
      </c>
    </row>
    <row r="47" spans="1:18" ht="12.75">
      <c r="A47" s="61">
        <v>111</v>
      </c>
      <c r="B47" s="5" t="s">
        <v>331</v>
      </c>
      <c r="C47" s="6" t="s">
        <v>70</v>
      </c>
      <c r="D47" s="6" t="s">
        <v>357</v>
      </c>
      <c r="E47" s="21"/>
      <c r="F47" s="16" t="s">
        <v>462</v>
      </c>
      <c r="G47" s="16"/>
      <c r="H47" s="20">
        <f t="shared" si="6"/>
        <v>0</v>
      </c>
      <c r="I47" s="20">
        <f t="shared" si="7"/>
        <v>100</v>
      </c>
      <c r="J47" s="22"/>
      <c r="K47" s="16">
        <v>5</v>
      </c>
      <c r="L47" s="16">
        <v>50.25</v>
      </c>
      <c r="M47" s="20">
        <f t="shared" si="8"/>
        <v>5.25</v>
      </c>
      <c r="N47" s="20">
        <f t="shared" si="9"/>
        <v>10.25</v>
      </c>
      <c r="O47" s="7"/>
      <c r="P47" s="6">
        <f t="shared" si="10"/>
        <v>110.25</v>
      </c>
      <c r="Q47" s="6">
        <f t="shared" si="11"/>
      </c>
      <c r="R47" s="60"/>
    </row>
    <row r="48" spans="1:18" ht="12.75">
      <c r="A48" s="59">
        <v>153</v>
      </c>
      <c r="B48" s="5" t="s">
        <v>181</v>
      </c>
      <c r="C48" s="6" t="s">
        <v>418</v>
      </c>
      <c r="D48" s="8" t="s">
        <v>182</v>
      </c>
      <c r="E48" s="21"/>
      <c r="F48" s="16">
        <v>5</v>
      </c>
      <c r="G48" s="16">
        <v>42.39</v>
      </c>
      <c r="H48" s="20">
        <f t="shared" si="6"/>
        <v>5.390000000000001</v>
      </c>
      <c r="I48" s="20">
        <f t="shared" si="7"/>
        <v>10.39</v>
      </c>
      <c r="J48" s="22"/>
      <c r="K48" s="16" t="s">
        <v>462</v>
      </c>
      <c r="L48" s="16"/>
      <c r="M48" s="20">
        <f t="shared" si="8"/>
        <v>0</v>
      </c>
      <c r="N48" s="20">
        <f t="shared" si="9"/>
        <v>100</v>
      </c>
      <c r="O48" s="7"/>
      <c r="P48" s="6">
        <f t="shared" si="10"/>
        <v>110.39</v>
      </c>
      <c r="Q48" s="6">
        <f t="shared" si="11"/>
      </c>
      <c r="R48" s="60"/>
    </row>
    <row r="49" spans="1:19" ht="12.75">
      <c r="A49" s="61">
        <v>118</v>
      </c>
      <c r="B49" s="9" t="s">
        <v>75</v>
      </c>
      <c r="C49" s="6" t="s">
        <v>86</v>
      </c>
      <c r="D49" s="6" t="s">
        <v>87</v>
      </c>
      <c r="E49" s="21"/>
      <c r="F49" s="16">
        <v>5</v>
      </c>
      <c r="G49" s="16">
        <v>42.84</v>
      </c>
      <c r="H49" s="20">
        <f t="shared" si="6"/>
        <v>5.840000000000003</v>
      </c>
      <c r="I49" s="20">
        <f t="shared" si="7"/>
        <v>10.840000000000003</v>
      </c>
      <c r="J49" s="22"/>
      <c r="K49" s="16" t="s">
        <v>462</v>
      </c>
      <c r="L49" s="16"/>
      <c r="M49" s="20">
        <f t="shared" si="8"/>
        <v>0</v>
      </c>
      <c r="N49" s="20">
        <f t="shared" si="9"/>
        <v>100</v>
      </c>
      <c r="O49" s="7"/>
      <c r="P49" s="6">
        <f t="shared" si="10"/>
        <v>110.84</v>
      </c>
      <c r="Q49" s="6">
        <f t="shared" si="11"/>
      </c>
      <c r="R49" s="60"/>
      <c r="S49" s="46"/>
    </row>
    <row r="50" spans="1:18" ht="12.75">
      <c r="A50" s="61">
        <v>125</v>
      </c>
      <c r="B50" s="5" t="s">
        <v>244</v>
      </c>
      <c r="C50" s="6" t="s">
        <v>70</v>
      </c>
      <c r="D50" s="6" t="s">
        <v>245</v>
      </c>
      <c r="E50" s="21"/>
      <c r="F50" s="16">
        <v>5</v>
      </c>
      <c r="G50" s="16">
        <v>42.89</v>
      </c>
      <c r="H50" s="20">
        <f t="shared" si="6"/>
        <v>5.890000000000001</v>
      </c>
      <c r="I50" s="20">
        <f t="shared" si="7"/>
        <v>10.89</v>
      </c>
      <c r="J50" s="22"/>
      <c r="K50" s="16" t="s">
        <v>462</v>
      </c>
      <c r="L50" s="16"/>
      <c r="M50" s="20">
        <f t="shared" si="8"/>
        <v>0</v>
      </c>
      <c r="N50" s="20">
        <f t="shared" si="9"/>
        <v>100</v>
      </c>
      <c r="O50" s="7"/>
      <c r="P50" s="6">
        <f t="shared" si="10"/>
        <v>110.89</v>
      </c>
      <c r="Q50" s="6">
        <f t="shared" si="11"/>
      </c>
      <c r="R50" s="60"/>
    </row>
    <row r="51" spans="1:18" ht="12.75">
      <c r="A51" s="59">
        <v>134</v>
      </c>
      <c r="B51" s="42" t="s">
        <v>80</v>
      </c>
      <c r="C51" s="20" t="s">
        <v>81</v>
      </c>
      <c r="D51" s="20" t="s">
        <v>82</v>
      </c>
      <c r="E51" s="21"/>
      <c r="F51" s="16">
        <v>5</v>
      </c>
      <c r="G51" s="16">
        <v>43.05</v>
      </c>
      <c r="H51" s="20">
        <f t="shared" si="6"/>
        <v>6.049999999999997</v>
      </c>
      <c r="I51" s="20">
        <f t="shared" si="7"/>
        <v>11.049999999999997</v>
      </c>
      <c r="J51" s="22"/>
      <c r="K51" s="16" t="s">
        <v>462</v>
      </c>
      <c r="L51" s="16"/>
      <c r="M51" s="20">
        <f t="shared" si="8"/>
        <v>0</v>
      </c>
      <c r="N51" s="20">
        <f t="shared" si="9"/>
        <v>100</v>
      </c>
      <c r="O51" s="7"/>
      <c r="P51" s="6">
        <f t="shared" si="10"/>
        <v>111.05</v>
      </c>
      <c r="Q51" s="6">
        <f t="shared" si="11"/>
      </c>
      <c r="R51" s="60"/>
    </row>
    <row r="52" spans="1:18" ht="12.75">
      <c r="A52" s="59">
        <v>160</v>
      </c>
      <c r="B52" s="5" t="s">
        <v>429</v>
      </c>
      <c r="C52" s="10" t="s">
        <v>70</v>
      </c>
      <c r="D52" s="6" t="s">
        <v>430</v>
      </c>
      <c r="E52" s="21"/>
      <c r="F52" s="16" t="s">
        <v>462</v>
      </c>
      <c r="G52" s="16"/>
      <c r="H52" s="20">
        <f t="shared" si="6"/>
        <v>0</v>
      </c>
      <c r="I52" s="20">
        <f t="shared" si="7"/>
        <v>100</v>
      </c>
      <c r="J52" s="22"/>
      <c r="K52" s="16">
        <v>10</v>
      </c>
      <c r="L52" s="16">
        <v>48.33</v>
      </c>
      <c r="M52" s="20">
        <f t="shared" si="8"/>
        <v>3.3299999999999983</v>
      </c>
      <c r="N52" s="20">
        <f t="shared" si="9"/>
        <v>13.329999999999998</v>
      </c>
      <c r="O52" s="7"/>
      <c r="P52" s="6">
        <f t="shared" si="10"/>
        <v>113.33</v>
      </c>
      <c r="Q52" s="6">
        <f t="shared" si="11"/>
      </c>
      <c r="R52" s="60"/>
    </row>
    <row r="53" spans="1:19" ht="12.75">
      <c r="A53" s="61">
        <v>137</v>
      </c>
      <c r="B53" s="5" t="s">
        <v>241</v>
      </c>
      <c r="C53" s="10" t="s">
        <v>70</v>
      </c>
      <c r="D53" s="6" t="s">
        <v>242</v>
      </c>
      <c r="E53" s="21"/>
      <c r="F53" s="16" t="s">
        <v>462</v>
      </c>
      <c r="G53" s="16"/>
      <c r="H53" s="20">
        <f t="shared" si="6"/>
        <v>0</v>
      </c>
      <c r="I53" s="20">
        <f t="shared" si="7"/>
        <v>100</v>
      </c>
      <c r="J53" s="22"/>
      <c r="K53" s="16">
        <v>15</v>
      </c>
      <c r="L53" s="16">
        <v>48.01</v>
      </c>
      <c r="M53" s="20">
        <f t="shared" si="8"/>
        <v>3.009999999999998</v>
      </c>
      <c r="N53" s="20">
        <f t="shared" si="9"/>
        <v>18.009999999999998</v>
      </c>
      <c r="O53" s="7"/>
      <c r="P53" s="6">
        <f t="shared" si="10"/>
        <v>118.00999999999999</v>
      </c>
      <c r="Q53" s="6">
        <f t="shared" si="11"/>
      </c>
      <c r="R53" s="60"/>
      <c r="S53" s="47" t="s">
        <v>417</v>
      </c>
    </row>
    <row r="54" spans="1:19" ht="12.75">
      <c r="A54" s="59">
        <v>115</v>
      </c>
      <c r="B54" s="5" t="s">
        <v>98</v>
      </c>
      <c r="C54" s="10" t="s">
        <v>30</v>
      </c>
      <c r="D54" s="6" t="s">
        <v>114</v>
      </c>
      <c r="E54" s="21"/>
      <c r="F54" s="16">
        <v>20</v>
      </c>
      <c r="G54" s="16">
        <v>42.05</v>
      </c>
      <c r="H54" s="20">
        <f t="shared" si="6"/>
        <v>5.049999999999997</v>
      </c>
      <c r="I54" s="20">
        <f t="shared" si="7"/>
        <v>25.049999999999997</v>
      </c>
      <c r="J54" s="22"/>
      <c r="K54" s="16" t="s">
        <v>462</v>
      </c>
      <c r="L54" s="16"/>
      <c r="M54" s="20">
        <f t="shared" si="8"/>
        <v>0</v>
      </c>
      <c r="N54" s="20">
        <f t="shared" si="9"/>
        <v>100</v>
      </c>
      <c r="O54" s="7"/>
      <c r="P54" s="6">
        <f t="shared" si="10"/>
        <v>125.05</v>
      </c>
      <c r="Q54" s="6">
        <f t="shared" si="11"/>
      </c>
      <c r="R54" s="60"/>
      <c r="S54" s="46"/>
    </row>
    <row r="55" spans="1:19" ht="12.75">
      <c r="A55" s="61">
        <v>101</v>
      </c>
      <c r="B55" s="18" t="s">
        <v>251</v>
      </c>
      <c r="C55" s="19" t="s">
        <v>86</v>
      </c>
      <c r="D55" s="19" t="s">
        <v>252</v>
      </c>
      <c r="E55" s="119"/>
      <c r="F55" s="49">
        <v>20</v>
      </c>
      <c r="G55" s="49">
        <v>42.3</v>
      </c>
      <c r="H55" s="20">
        <f t="shared" si="6"/>
        <v>5.299999999999997</v>
      </c>
      <c r="I55" s="20">
        <f t="shared" si="7"/>
        <v>25.299999999999997</v>
      </c>
      <c r="J55" s="119"/>
      <c r="K55" s="49" t="s">
        <v>462</v>
      </c>
      <c r="L55" s="49"/>
      <c r="M55" s="20">
        <f t="shared" si="8"/>
        <v>0</v>
      </c>
      <c r="N55" s="20">
        <f t="shared" si="9"/>
        <v>100</v>
      </c>
      <c r="O55" s="120"/>
      <c r="P55" s="6">
        <f t="shared" si="10"/>
        <v>125.3</v>
      </c>
      <c r="Q55" s="6">
        <f t="shared" si="11"/>
      </c>
      <c r="R55" s="60"/>
      <c r="S55" s="52"/>
    </row>
    <row r="56" spans="1:19" ht="12.75">
      <c r="A56" s="59">
        <v>119</v>
      </c>
      <c r="B56" s="18" t="s">
        <v>238</v>
      </c>
      <c r="C56" s="19" t="s">
        <v>89</v>
      </c>
      <c r="D56" s="19" t="s">
        <v>253</v>
      </c>
      <c r="E56" s="21"/>
      <c r="F56" s="16">
        <v>10</v>
      </c>
      <c r="G56" s="16">
        <v>52.72</v>
      </c>
      <c r="H56" s="20">
        <f t="shared" si="6"/>
        <v>15.719999999999999</v>
      </c>
      <c r="I56" s="20">
        <f t="shared" si="7"/>
        <v>25.72</v>
      </c>
      <c r="J56" s="22"/>
      <c r="K56" s="16">
        <v>5</v>
      </c>
      <c r="L56" s="16">
        <v>68.02</v>
      </c>
      <c r="M56" s="20" t="str">
        <f t="shared" si="8"/>
        <v>снят</v>
      </c>
      <c r="N56" s="20">
        <f t="shared" si="9"/>
        <v>100</v>
      </c>
      <c r="O56" s="7"/>
      <c r="P56" s="6">
        <f t="shared" si="10"/>
        <v>125.72</v>
      </c>
      <c r="Q56" s="6">
        <f t="shared" si="11"/>
      </c>
      <c r="R56" s="60"/>
      <c r="S56" s="46"/>
    </row>
    <row r="57" spans="1:18" ht="12.75">
      <c r="A57" s="61">
        <v>150</v>
      </c>
      <c r="B57" s="5" t="s">
        <v>427</v>
      </c>
      <c r="C57" s="6" t="s">
        <v>86</v>
      </c>
      <c r="D57" s="6" t="s">
        <v>428</v>
      </c>
      <c r="E57" s="21"/>
      <c r="F57" s="16" t="s">
        <v>462</v>
      </c>
      <c r="G57" s="16"/>
      <c r="H57" s="20">
        <f t="shared" si="6"/>
        <v>0</v>
      </c>
      <c r="I57" s="20">
        <f t="shared" si="7"/>
        <v>100</v>
      </c>
      <c r="J57" s="22"/>
      <c r="K57" s="16">
        <v>25</v>
      </c>
      <c r="L57" s="16">
        <v>56.31</v>
      </c>
      <c r="M57" s="20">
        <f t="shared" si="8"/>
        <v>11.310000000000002</v>
      </c>
      <c r="N57" s="20">
        <f t="shared" si="9"/>
        <v>36.31</v>
      </c>
      <c r="O57" s="7"/>
      <c r="P57" s="6">
        <f t="shared" si="10"/>
        <v>136.31</v>
      </c>
      <c r="Q57" s="6">
        <f t="shared" si="11"/>
      </c>
      <c r="R57" s="60"/>
    </row>
    <row r="58" spans="1:18" ht="12.75">
      <c r="A58" s="59">
        <v>102</v>
      </c>
      <c r="B58" s="97" t="s">
        <v>69</v>
      </c>
      <c r="C58" s="6" t="s">
        <v>70</v>
      </c>
      <c r="D58" s="6" t="s">
        <v>71</v>
      </c>
      <c r="E58" s="21"/>
      <c r="F58" s="16" t="s">
        <v>462</v>
      </c>
      <c r="G58" s="16"/>
      <c r="H58" s="20">
        <f t="shared" si="6"/>
        <v>0</v>
      </c>
      <c r="I58" s="20">
        <f t="shared" si="7"/>
        <v>100</v>
      </c>
      <c r="J58" s="22"/>
      <c r="K58" s="16" t="s">
        <v>462</v>
      </c>
      <c r="L58" s="16"/>
      <c r="M58" s="20">
        <f t="shared" si="8"/>
        <v>0</v>
      </c>
      <c r="N58" s="20">
        <f t="shared" si="9"/>
        <v>100</v>
      </c>
      <c r="O58" s="7"/>
      <c r="P58" s="6">
        <f t="shared" si="10"/>
        <v>200</v>
      </c>
      <c r="Q58" s="6">
        <f t="shared" si="11"/>
      </c>
      <c r="R58" s="60"/>
    </row>
    <row r="59" spans="1:18" ht="12.75">
      <c r="A59" s="61">
        <v>106</v>
      </c>
      <c r="B59" s="5" t="s">
        <v>256</v>
      </c>
      <c r="C59" s="10" t="s">
        <v>86</v>
      </c>
      <c r="D59" s="8" t="s">
        <v>257</v>
      </c>
      <c r="E59" s="21"/>
      <c r="F59" s="16" t="s">
        <v>462</v>
      </c>
      <c r="G59" s="16"/>
      <c r="H59" s="20">
        <f t="shared" si="6"/>
        <v>0</v>
      </c>
      <c r="I59" s="20">
        <f t="shared" si="7"/>
        <v>100</v>
      </c>
      <c r="J59" s="22"/>
      <c r="K59" s="16" t="s">
        <v>462</v>
      </c>
      <c r="L59" s="16"/>
      <c r="M59" s="20">
        <f t="shared" si="8"/>
        <v>0</v>
      </c>
      <c r="N59" s="20">
        <f t="shared" si="9"/>
        <v>100</v>
      </c>
      <c r="O59" s="7"/>
      <c r="P59" s="6">
        <f t="shared" si="10"/>
        <v>200</v>
      </c>
      <c r="Q59" s="6">
        <f t="shared" si="11"/>
      </c>
      <c r="R59" s="60"/>
    </row>
    <row r="60" spans="1:18" ht="12.75">
      <c r="A60" s="59">
        <v>108</v>
      </c>
      <c r="B60" s="5" t="s">
        <v>110</v>
      </c>
      <c r="C60" s="10" t="s">
        <v>115</v>
      </c>
      <c r="D60" s="6" t="s">
        <v>116</v>
      </c>
      <c r="E60" s="21"/>
      <c r="F60" s="16" t="s">
        <v>462</v>
      </c>
      <c r="G60" s="16"/>
      <c r="H60" s="20">
        <f t="shared" si="6"/>
        <v>0</v>
      </c>
      <c r="I60" s="20">
        <f t="shared" si="7"/>
        <v>100</v>
      </c>
      <c r="J60" s="22"/>
      <c r="K60" s="16"/>
      <c r="L60" s="16">
        <v>78</v>
      </c>
      <c r="M60" s="20" t="str">
        <f t="shared" si="8"/>
        <v>снят</v>
      </c>
      <c r="N60" s="20">
        <f t="shared" si="9"/>
        <v>100</v>
      </c>
      <c r="O60" s="7"/>
      <c r="P60" s="6">
        <f t="shared" si="10"/>
        <v>200</v>
      </c>
      <c r="Q60" s="6">
        <f t="shared" si="11"/>
      </c>
      <c r="R60" s="60"/>
    </row>
    <row r="61" spans="1:19" ht="12.75">
      <c r="A61" s="61">
        <v>113</v>
      </c>
      <c r="B61" s="5" t="s">
        <v>66</v>
      </c>
      <c r="C61" s="10" t="s">
        <v>161</v>
      </c>
      <c r="D61" s="6" t="s">
        <v>255</v>
      </c>
      <c r="E61" s="21"/>
      <c r="F61" s="16" t="s">
        <v>462</v>
      </c>
      <c r="G61" s="16"/>
      <c r="H61" s="20">
        <f t="shared" si="6"/>
        <v>0</v>
      </c>
      <c r="I61" s="20">
        <f t="shared" si="7"/>
        <v>100</v>
      </c>
      <c r="J61" s="22"/>
      <c r="K61" s="16" t="s">
        <v>462</v>
      </c>
      <c r="L61" s="16"/>
      <c r="M61" s="20">
        <f t="shared" si="8"/>
        <v>0</v>
      </c>
      <c r="N61" s="20">
        <f t="shared" si="9"/>
        <v>100</v>
      </c>
      <c r="O61" s="7"/>
      <c r="P61" s="6">
        <f t="shared" si="10"/>
        <v>200</v>
      </c>
      <c r="Q61" s="6">
        <f t="shared" si="11"/>
      </c>
      <c r="R61" s="60"/>
      <c r="S61" s="46"/>
    </row>
    <row r="62" spans="1:19" ht="12.75">
      <c r="A62" s="59">
        <v>130</v>
      </c>
      <c r="B62" s="5" t="s">
        <v>288</v>
      </c>
      <c r="C62" s="6" t="s">
        <v>70</v>
      </c>
      <c r="D62" s="6" t="s">
        <v>289</v>
      </c>
      <c r="E62" s="21"/>
      <c r="F62" s="16" t="s">
        <v>462</v>
      </c>
      <c r="G62" s="16"/>
      <c r="H62" s="20">
        <f t="shared" si="6"/>
        <v>0</v>
      </c>
      <c r="I62" s="20">
        <f t="shared" si="7"/>
        <v>100</v>
      </c>
      <c r="J62" s="22"/>
      <c r="K62" s="165" t="s">
        <v>462</v>
      </c>
      <c r="L62" s="16"/>
      <c r="M62" s="20">
        <f t="shared" si="8"/>
        <v>0</v>
      </c>
      <c r="N62" s="20">
        <f t="shared" si="9"/>
        <v>100</v>
      </c>
      <c r="O62" s="7"/>
      <c r="P62" s="6">
        <f t="shared" si="10"/>
        <v>200</v>
      </c>
      <c r="Q62" s="6">
        <f t="shared" si="11"/>
      </c>
      <c r="R62" s="60"/>
      <c r="S62" s="47" t="s">
        <v>417</v>
      </c>
    </row>
    <row r="63" spans="1:19" ht="12.75">
      <c r="A63" s="61">
        <v>133</v>
      </c>
      <c r="B63" s="9" t="s">
        <v>83</v>
      </c>
      <c r="C63" s="6" t="s">
        <v>84</v>
      </c>
      <c r="D63" s="6" t="s">
        <v>85</v>
      </c>
      <c r="E63" s="21"/>
      <c r="F63" s="16" t="s">
        <v>462</v>
      </c>
      <c r="G63" s="16"/>
      <c r="H63" s="20">
        <f t="shared" si="6"/>
        <v>0</v>
      </c>
      <c r="I63" s="20">
        <f t="shared" si="7"/>
        <v>100</v>
      </c>
      <c r="J63" s="22"/>
      <c r="K63" s="16" t="s">
        <v>462</v>
      </c>
      <c r="L63" s="16"/>
      <c r="M63" s="20">
        <f t="shared" si="8"/>
        <v>0</v>
      </c>
      <c r="N63" s="20">
        <f t="shared" si="9"/>
        <v>100</v>
      </c>
      <c r="O63" s="7"/>
      <c r="P63" s="6">
        <f t="shared" si="10"/>
        <v>200</v>
      </c>
      <c r="Q63" s="6">
        <f t="shared" si="11"/>
      </c>
      <c r="R63" s="60"/>
      <c r="S63" s="47" t="s">
        <v>417</v>
      </c>
    </row>
    <row r="64" spans="1:18" ht="12.75">
      <c r="A64" s="61">
        <v>162</v>
      </c>
      <c r="B64" s="5" t="s">
        <v>78</v>
      </c>
      <c r="C64" s="10" t="s">
        <v>91</v>
      </c>
      <c r="D64" s="6" t="s">
        <v>447</v>
      </c>
      <c r="E64" s="21"/>
      <c r="F64" s="16" t="s">
        <v>462</v>
      </c>
      <c r="G64" s="16"/>
      <c r="H64" s="20">
        <f t="shared" si="6"/>
        <v>0</v>
      </c>
      <c r="I64" s="20">
        <f t="shared" si="7"/>
        <v>100</v>
      </c>
      <c r="J64" s="22"/>
      <c r="K64" s="16" t="s">
        <v>462</v>
      </c>
      <c r="L64" s="16"/>
      <c r="M64" s="20">
        <f t="shared" si="8"/>
        <v>0</v>
      </c>
      <c r="N64" s="20">
        <f t="shared" si="9"/>
        <v>100</v>
      </c>
      <c r="O64" s="7"/>
      <c r="P64" s="6">
        <f t="shared" si="10"/>
        <v>200</v>
      </c>
      <c r="Q64" s="6">
        <f t="shared" si="11"/>
      </c>
      <c r="R64" s="60"/>
    </row>
    <row r="65" spans="1:18" ht="12.75">
      <c r="A65" s="61"/>
      <c r="B65" s="5"/>
      <c r="C65" s="10"/>
      <c r="D65" s="6"/>
      <c r="E65" s="21"/>
      <c r="F65" s="16"/>
      <c r="G65" s="16"/>
      <c r="H65" s="20"/>
      <c r="I65" s="20"/>
      <c r="J65" s="22"/>
      <c r="K65" s="16"/>
      <c r="L65" s="16"/>
      <c r="M65" s="20"/>
      <c r="N65" s="20"/>
      <c r="O65" s="7"/>
      <c r="P65" s="6"/>
      <c r="Q65" s="6"/>
      <c r="R65" s="60"/>
    </row>
    <row r="66" spans="1:18" ht="12.75">
      <c r="A66" s="61"/>
      <c r="B66" s="5"/>
      <c r="C66" s="10"/>
      <c r="D66" s="6"/>
      <c r="E66" s="21"/>
      <c r="F66" s="16"/>
      <c r="G66" s="16"/>
      <c r="H66" s="20"/>
      <c r="I66" s="20"/>
      <c r="J66" s="22"/>
      <c r="K66" s="16"/>
      <c r="L66" s="16"/>
      <c r="M66" s="20"/>
      <c r="N66" s="20"/>
      <c r="O66" s="7"/>
      <c r="P66" s="6"/>
      <c r="Q66" s="6"/>
      <c r="R66" s="60"/>
    </row>
    <row r="67" spans="1:18" ht="12.75">
      <c r="A67" s="61"/>
      <c r="B67" s="5"/>
      <c r="C67" s="10"/>
      <c r="D67" s="6"/>
      <c r="E67" s="21"/>
      <c r="F67" s="16"/>
      <c r="G67" s="16"/>
      <c r="H67" s="20"/>
      <c r="I67" s="20"/>
      <c r="J67" s="22"/>
      <c r="K67" s="16"/>
      <c r="L67" s="16"/>
      <c r="M67" s="20"/>
      <c r="N67" s="20"/>
      <c r="O67" s="7"/>
      <c r="P67" s="6"/>
      <c r="Q67" s="6"/>
      <c r="R67" s="60"/>
    </row>
    <row r="68" spans="1:18" ht="12.75">
      <c r="A68" s="61"/>
      <c r="B68" s="5"/>
      <c r="C68" s="10"/>
      <c r="D68" s="6"/>
      <c r="E68" s="21"/>
      <c r="F68" s="16"/>
      <c r="G68" s="16"/>
      <c r="H68" s="20"/>
      <c r="I68" s="20"/>
      <c r="J68" s="22"/>
      <c r="K68" s="16"/>
      <c r="L68" s="16"/>
      <c r="M68" s="20"/>
      <c r="N68" s="20"/>
      <c r="O68" s="7"/>
      <c r="P68" s="6"/>
      <c r="Q68" s="6"/>
      <c r="R68" s="60"/>
    </row>
    <row r="69" spans="1:18" ht="13.5" thickBot="1">
      <c r="A69" s="62"/>
      <c r="B69" s="63"/>
      <c r="C69" s="64"/>
      <c r="D69" s="65"/>
      <c r="E69" s="66"/>
      <c r="F69" s="67"/>
      <c r="G69" s="67"/>
      <c r="H69" s="68"/>
      <c r="I69" s="68"/>
      <c r="J69" s="69"/>
      <c r="K69" s="67"/>
      <c r="L69" s="67"/>
      <c r="M69" s="68"/>
      <c r="N69" s="68"/>
      <c r="O69" s="70"/>
      <c r="P69" s="65"/>
      <c r="Q69" s="65"/>
      <c r="R69" s="71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  <row r="127" ht="12.75">
      <c r="A127" s="47"/>
    </row>
    <row r="128" ht="12.75">
      <c r="A128" s="47"/>
    </row>
    <row r="129" ht="12.75">
      <c r="A129" s="47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47"/>
    </row>
    <row r="178" ht="12.75">
      <c r="A178" s="47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</sheetData>
  <sheetProtection sort="0"/>
  <autoFilter ref="S9:S69"/>
  <printOptions/>
  <pageMargins left="0.32" right="0.3" top="0.27" bottom="0.36" header="0.17" footer="0.16"/>
  <pageSetup horizontalDpi="600" verticalDpi="600" orientation="landscape" paperSize="9" scale="85" r:id="rId1"/>
  <headerFooter alignWithMargins="0">
    <oddFooter>&amp;C&amp;P&amp;R&amp;"Arial,курсив"&amp;A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75"/>
  <sheetViews>
    <sheetView zoomScale="80" zoomScaleNormal="80" workbookViewId="0" topLeftCell="A17">
      <pane xSplit="4" topLeftCell="I1" activePane="topRight" state="frozen"/>
      <selection pane="topLeft" activeCell="A1" sqref="A1"/>
      <selection pane="topRight" activeCell="L42" sqref="L42"/>
    </sheetView>
  </sheetViews>
  <sheetFormatPr defaultColWidth="9.00390625" defaultRowHeight="12.75"/>
  <cols>
    <col min="1" max="1" width="5.375" style="47" customWidth="1"/>
    <col min="2" max="2" width="23.00390625" style="0" customWidth="1"/>
    <col min="3" max="3" width="11.375" style="0" customWidth="1"/>
    <col min="4" max="4" width="11.75390625" style="0" customWidth="1"/>
    <col min="5" max="5" width="0.74609375" style="0" customWidth="1"/>
    <col min="6" max="6" width="8.375" style="0" customWidth="1"/>
    <col min="7" max="7" width="7.25390625" style="0" customWidth="1"/>
    <col min="8" max="8" width="8.25390625" style="0" customWidth="1"/>
    <col min="9" max="9" width="10.125" style="0" customWidth="1"/>
    <col min="10" max="10" width="0.74609375" style="0" customWidth="1"/>
    <col min="11" max="11" width="7.625" style="0" customWidth="1"/>
    <col min="12" max="12" width="7.25390625" style="0" customWidth="1"/>
    <col min="13" max="13" width="8.125" style="0" customWidth="1"/>
    <col min="14" max="14" width="10.00390625" style="0" customWidth="1"/>
    <col min="15" max="15" width="0.74609375" style="0" customWidth="1"/>
    <col min="16" max="16" width="9.375" style="0" customWidth="1"/>
    <col min="18" max="18" width="4.375" style="0" customWidth="1"/>
    <col min="19" max="19" width="4.125" style="0" customWidth="1"/>
  </cols>
  <sheetData>
    <row r="1" spans="1:12" ht="18">
      <c r="A1" s="96" t="s">
        <v>0</v>
      </c>
      <c r="F1" s="24" t="s">
        <v>25</v>
      </c>
      <c r="G1" s="25"/>
      <c r="H1" s="26"/>
      <c r="I1" s="25"/>
      <c r="J1" s="25"/>
      <c r="K1" s="3"/>
      <c r="L1" s="3"/>
    </row>
    <row r="3" spans="2:16" ht="18">
      <c r="B3" s="12" t="s">
        <v>15</v>
      </c>
      <c r="C3" s="25" t="s">
        <v>457</v>
      </c>
      <c r="D3" s="25"/>
      <c r="E3" s="3"/>
      <c r="N3" t="s">
        <v>1</v>
      </c>
      <c r="P3" s="27" t="s">
        <v>27</v>
      </c>
    </row>
    <row r="4" ht="12.75">
      <c r="N4" s="3"/>
    </row>
    <row r="5" spans="6:14" ht="12.75">
      <c r="F5" s="23" t="s">
        <v>2</v>
      </c>
      <c r="I5" s="28">
        <v>145</v>
      </c>
      <c r="K5" s="23" t="s">
        <v>21</v>
      </c>
      <c r="N5" s="28">
        <v>175</v>
      </c>
    </row>
    <row r="6" spans="2:13" ht="12.75">
      <c r="B6" s="11" t="s">
        <v>16</v>
      </c>
      <c r="C6" s="28">
        <v>61</v>
      </c>
      <c r="F6" s="2" t="s">
        <v>20</v>
      </c>
      <c r="H6" s="29">
        <f>I5/F8</f>
        <v>3.918918918918919</v>
      </c>
      <c r="K6" s="2" t="s">
        <v>20</v>
      </c>
      <c r="M6" s="29">
        <f>N5/K8</f>
        <v>3.888888888888889</v>
      </c>
    </row>
    <row r="7" spans="6:14" ht="13.5" thickBot="1">
      <c r="F7" t="s">
        <v>3</v>
      </c>
      <c r="G7" s="3"/>
      <c r="I7" t="s">
        <v>4</v>
      </c>
      <c r="K7" t="s">
        <v>3</v>
      </c>
      <c r="L7" s="3"/>
      <c r="N7" t="s">
        <v>4</v>
      </c>
    </row>
    <row r="8" spans="1:18" ht="18.75" thickBot="1">
      <c r="A8" s="50" t="s">
        <v>18</v>
      </c>
      <c r="B8" s="3"/>
      <c r="C8" s="3"/>
      <c r="D8" s="3"/>
      <c r="E8" s="3"/>
      <c r="F8" s="31">
        <v>37</v>
      </c>
      <c r="G8" s="32"/>
      <c r="H8" s="33"/>
      <c r="I8" s="31">
        <v>56</v>
      </c>
      <c r="J8" s="3"/>
      <c r="K8" s="31">
        <v>45</v>
      </c>
      <c r="L8" s="32"/>
      <c r="M8" s="33"/>
      <c r="N8" s="31">
        <v>68</v>
      </c>
      <c r="O8" s="3"/>
      <c r="P8" s="3"/>
      <c r="Q8" s="3"/>
      <c r="R8" s="3"/>
    </row>
    <row r="9" spans="1:20" s="14" customFormat="1" ht="40.5" customHeight="1" thickBot="1">
      <c r="A9" s="34" t="s">
        <v>6</v>
      </c>
      <c r="B9" s="35" t="s">
        <v>23</v>
      </c>
      <c r="C9" s="35" t="s">
        <v>7</v>
      </c>
      <c r="D9" s="35" t="s">
        <v>8</v>
      </c>
      <c r="E9" s="36"/>
      <c r="F9" s="35" t="s">
        <v>9</v>
      </c>
      <c r="G9" s="35" t="s">
        <v>10</v>
      </c>
      <c r="H9" s="35" t="s">
        <v>11</v>
      </c>
      <c r="I9" s="35" t="s">
        <v>12</v>
      </c>
      <c r="J9" s="36"/>
      <c r="K9" s="35" t="s">
        <v>9</v>
      </c>
      <c r="L9" s="35" t="s">
        <v>10</v>
      </c>
      <c r="M9" s="35" t="s">
        <v>11</v>
      </c>
      <c r="N9" s="35" t="s">
        <v>12</v>
      </c>
      <c r="O9" s="36"/>
      <c r="P9" s="35" t="s">
        <v>13</v>
      </c>
      <c r="Q9" s="35" t="s">
        <v>14</v>
      </c>
      <c r="R9" s="37" t="s">
        <v>17</v>
      </c>
      <c r="S9" s="52"/>
      <c r="T9" s="15"/>
    </row>
    <row r="10" spans="1:20" s="14" customFormat="1" ht="12.75" customHeight="1">
      <c r="A10" s="167">
        <v>225</v>
      </c>
      <c r="B10" s="117" t="s">
        <v>350</v>
      </c>
      <c r="C10" s="58" t="s">
        <v>70</v>
      </c>
      <c r="D10" s="118" t="s">
        <v>359</v>
      </c>
      <c r="E10" s="84"/>
      <c r="F10" s="56">
        <v>0</v>
      </c>
      <c r="G10" s="56">
        <v>31.82</v>
      </c>
      <c r="H10" s="57">
        <f aca="true" t="shared" si="0" ref="H10:H41">IF((G10-$F$8)&lt;0,0,IF(G10&gt;$I$8,"снят",(G10-$F$8)))</f>
        <v>0</v>
      </c>
      <c r="I10" s="57">
        <f aca="true" t="shared" si="1" ref="I10:I41">IF(OR(F10="снят",H10="снят"),100,F10+H10)</f>
        <v>0</v>
      </c>
      <c r="J10" s="86"/>
      <c r="K10" s="85">
        <v>0</v>
      </c>
      <c r="L10" s="85">
        <v>42.79</v>
      </c>
      <c r="M10" s="57">
        <f aca="true" t="shared" si="2" ref="M10:M41">IF((L10-$K$8)&lt;0,0,IF(L10&gt;$N$8,"снят",(L10-$K$8)))</f>
        <v>0</v>
      </c>
      <c r="N10" s="57">
        <f aca="true" t="shared" si="3" ref="N10:N41">IF(OR(K10="снят",M10="снят"),100,K10+M10)</f>
        <v>0</v>
      </c>
      <c r="O10" s="87"/>
      <c r="P10" s="58">
        <f aca="true" t="shared" si="4" ref="P10:P41">I10+N10</f>
        <v>0</v>
      </c>
      <c r="Q10" s="58">
        <f aca="true" t="shared" si="5" ref="Q10:Q41">IF(P10&lt;100,G10+L10,"")</f>
        <v>74.61</v>
      </c>
      <c r="R10" s="166">
        <v>1</v>
      </c>
      <c r="S10" s="47"/>
      <c r="T10" s="15"/>
    </row>
    <row r="11" spans="1:19" ht="12.75">
      <c r="A11" s="123">
        <v>239</v>
      </c>
      <c r="B11" s="5" t="s">
        <v>350</v>
      </c>
      <c r="C11" s="6" t="s">
        <v>72</v>
      </c>
      <c r="D11" s="8" t="s">
        <v>364</v>
      </c>
      <c r="E11" s="21"/>
      <c r="F11" s="19">
        <v>0</v>
      </c>
      <c r="G11" s="19">
        <v>32.71</v>
      </c>
      <c r="H11" s="20">
        <f t="shared" si="0"/>
        <v>0</v>
      </c>
      <c r="I11" s="20">
        <f t="shared" si="1"/>
        <v>0</v>
      </c>
      <c r="J11" s="22"/>
      <c r="K11" s="16">
        <v>0</v>
      </c>
      <c r="L11" s="16">
        <v>44.84</v>
      </c>
      <c r="M11" s="20">
        <f t="shared" si="2"/>
        <v>0</v>
      </c>
      <c r="N11" s="20">
        <f t="shared" si="3"/>
        <v>0</v>
      </c>
      <c r="O11" s="7"/>
      <c r="P11" s="6">
        <f t="shared" si="4"/>
        <v>0</v>
      </c>
      <c r="Q11" s="6">
        <f t="shared" si="5"/>
        <v>77.55000000000001</v>
      </c>
      <c r="R11" s="164">
        <v>2</v>
      </c>
      <c r="S11" s="47"/>
    </row>
    <row r="12" spans="1:19" ht="12.75">
      <c r="A12" s="61">
        <v>230</v>
      </c>
      <c r="B12" s="5" t="s">
        <v>134</v>
      </c>
      <c r="C12" s="6" t="s">
        <v>187</v>
      </c>
      <c r="D12" s="8" t="s">
        <v>188</v>
      </c>
      <c r="E12" s="21"/>
      <c r="F12" s="19">
        <v>0</v>
      </c>
      <c r="G12" s="19">
        <v>33.1</v>
      </c>
      <c r="H12" s="20">
        <f t="shared" si="0"/>
        <v>0</v>
      </c>
      <c r="I12" s="20">
        <f t="shared" si="1"/>
        <v>0</v>
      </c>
      <c r="J12" s="22"/>
      <c r="K12" s="16">
        <v>0</v>
      </c>
      <c r="L12" s="16">
        <v>46.01</v>
      </c>
      <c r="M12" s="20">
        <f t="shared" si="2"/>
        <v>1.009999999999998</v>
      </c>
      <c r="N12" s="20">
        <f t="shared" si="3"/>
        <v>1.009999999999998</v>
      </c>
      <c r="O12" s="7"/>
      <c r="P12" s="6">
        <f t="shared" si="4"/>
        <v>1.009999999999998</v>
      </c>
      <c r="Q12" s="6">
        <f t="shared" si="5"/>
        <v>79.11</v>
      </c>
      <c r="R12" s="164">
        <v>3</v>
      </c>
      <c r="S12" s="47"/>
    </row>
    <row r="13" spans="1:19" ht="12.75">
      <c r="A13" s="59">
        <v>236</v>
      </c>
      <c r="B13" s="5" t="s">
        <v>304</v>
      </c>
      <c r="C13" s="6" t="s">
        <v>70</v>
      </c>
      <c r="D13" s="6" t="s">
        <v>361</v>
      </c>
      <c r="E13" s="21"/>
      <c r="F13" s="19">
        <v>0</v>
      </c>
      <c r="G13" s="19">
        <v>35</v>
      </c>
      <c r="H13" s="20">
        <f t="shared" si="0"/>
        <v>0</v>
      </c>
      <c r="I13" s="20">
        <f t="shared" si="1"/>
        <v>0</v>
      </c>
      <c r="J13" s="22"/>
      <c r="K13" s="16">
        <v>0</v>
      </c>
      <c r="L13" s="16">
        <v>46.19</v>
      </c>
      <c r="M13" s="20">
        <f t="shared" si="2"/>
        <v>1.1899999999999977</v>
      </c>
      <c r="N13" s="20">
        <f t="shared" si="3"/>
        <v>1.1899999999999977</v>
      </c>
      <c r="O13" s="7"/>
      <c r="P13" s="6">
        <f t="shared" si="4"/>
        <v>1.1899999999999977</v>
      </c>
      <c r="Q13" s="6">
        <f t="shared" si="5"/>
        <v>81.19</v>
      </c>
      <c r="R13" s="164">
        <v>4</v>
      </c>
      <c r="S13" s="47"/>
    </row>
    <row r="14" spans="1:19" ht="12.75">
      <c r="A14" s="61">
        <v>252</v>
      </c>
      <c r="B14" s="5" t="s">
        <v>223</v>
      </c>
      <c r="C14" s="6" t="s">
        <v>70</v>
      </c>
      <c r="D14" s="6" t="s">
        <v>263</v>
      </c>
      <c r="E14" s="21"/>
      <c r="F14" s="19">
        <v>0</v>
      </c>
      <c r="G14" s="19">
        <v>35.7</v>
      </c>
      <c r="H14" s="20">
        <f t="shared" si="0"/>
        <v>0</v>
      </c>
      <c r="I14" s="20">
        <f t="shared" si="1"/>
        <v>0</v>
      </c>
      <c r="J14" s="22"/>
      <c r="K14" s="16">
        <v>0</v>
      </c>
      <c r="L14" s="16">
        <v>49.65</v>
      </c>
      <c r="M14" s="20">
        <f t="shared" si="2"/>
        <v>4.649999999999999</v>
      </c>
      <c r="N14" s="20">
        <f t="shared" si="3"/>
        <v>4.649999999999999</v>
      </c>
      <c r="O14" s="7"/>
      <c r="P14" s="6">
        <f t="shared" si="4"/>
        <v>4.649999999999999</v>
      </c>
      <c r="Q14" s="6">
        <f t="shared" si="5"/>
        <v>85.35</v>
      </c>
      <c r="R14" s="164">
        <v>5</v>
      </c>
      <c r="S14" s="47"/>
    </row>
    <row r="15" spans="1:19" ht="12.75">
      <c r="A15" s="72">
        <v>231</v>
      </c>
      <c r="B15" s="9" t="s">
        <v>118</v>
      </c>
      <c r="C15" s="6" t="s">
        <v>62</v>
      </c>
      <c r="D15" s="6" t="s">
        <v>119</v>
      </c>
      <c r="E15" s="21"/>
      <c r="F15" s="19">
        <v>0</v>
      </c>
      <c r="G15" s="19">
        <v>36.57</v>
      </c>
      <c r="H15" s="20">
        <f t="shared" si="0"/>
        <v>0</v>
      </c>
      <c r="I15" s="20">
        <f t="shared" si="1"/>
        <v>0</v>
      </c>
      <c r="J15" s="22"/>
      <c r="K15" s="16">
        <v>0</v>
      </c>
      <c r="L15" s="16">
        <v>50.43</v>
      </c>
      <c r="M15" s="20">
        <f t="shared" si="2"/>
        <v>5.43</v>
      </c>
      <c r="N15" s="20">
        <f t="shared" si="3"/>
        <v>5.43</v>
      </c>
      <c r="O15" s="7"/>
      <c r="P15" s="6">
        <f t="shared" si="4"/>
        <v>5.43</v>
      </c>
      <c r="Q15" s="6">
        <f t="shared" si="5"/>
        <v>87</v>
      </c>
      <c r="R15" s="164">
        <v>6</v>
      </c>
      <c r="S15" s="47"/>
    </row>
    <row r="16" spans="1:19" ht="12.75">
      <c r="A16" s="59">
        <v>232</v>
      </c>
      <c r="B16" s="5" t="s">
        <v>183</v>
      </c>
      <c r="C16" s="6" t="s">
        <v>91</v>
      </c>
      <c r="D16" s="6" t="s">
        <v>184</v>
      </c>
      <c r="E16" s="21"/>
      <c r="F16" s="19">
        <v>0</v>
      </c>
      <c r="G16" s="19">
        <v>32.7</v>
      </c>
      <c r="H16" s="20">
        <f t="shared" si="0"/>
        <v>0</v>
      </c>
      <c r="I16" s="20">
        <f t="shared" si="1"/>
        <v>0</v>
      </c>
      <c r="J16" s="22"/>
      <c r="K16" s="16">
        <v>5</v>
      </c>
      <c r="L16" s="16">
        <v>45.69</v>
      </c>
      <c r="M16" s="20">
        <f t="shared" si="2"/>
        <v>0.6899999999999977</v>
      </c>
      <c r="N16" s="20">
        <f t="shared" si="3"/>
        <v>5.689999999999998</v>
      </c>
      <c r="O16" s="7"/>
      <c r="P16" s="6">
        <f t="shared" si="4"/>
        <v>5.689999999999998</v>
      </c>
      <c r="Q16" s="6">
        <f t="shared" si="5"/>
        <v>78.39</v>
      </c>
      <c r="R16" s="164">
        <v>7</v>
      </c>
      <c r="S16" s="47"/>
    </row>
    <row r="17" spans="1:19" ht="12.75">
      <c r="A17" s="61">
        <v>222</v>
      </c>
      <c r="B17" s="9" t="s">
        <v>98</v>
      </c>
      <c r="C17" s="6" t="s">
        <v>70</v>
      </c>
      <c r="D17" s="6" t="s">
        <v>122</v>
      </c>
      <c r="E17" s="21"/>
      <c r="F17" s="19">
        <v>0</v>
      </c>
      <c r="G17" s="19">
        <v>37.95</v>
      </c>
      <c r="H17" s="20">
        <f t="shared" si="0"/>
        <v>0.9500000000000028</v>
      </c>
      <c r="I17" s="20">
        <f t="shared" si="1"/>
        <v>0.9500000000000028</v>
      </c>
      <c r="J17" s="22"/>
      <c r="K17" s="16">
        <v>5</v>
      </c>
      <c r="L17" s="16">
        <v>47.07</v>
      </c>
      <c r="M17" s="20">
        <f t="shared" si="2"/>
        <v>2.0700000000000003</v>
      </c>
      <c r="N17" s="20">
        <f t="shared" si="3"/>
        <v>7.07</v>
      </c>
      <c r="O17" s="7"/>
      <c r="P17" s="6">
        <f t="shared" si="4"/>
        <v>8.020000000000003</v>
      </c>
      <c r="Q17" s="6">
        <f t="shared" si="5"/>
        <v>85.02000000000001</v>
      </c>
      <c r="R17" s="164">
        <v>8</v>
      </c>
      <c r="S17" s="47"/>
    </row>
    <row r="18" spans="1:19" ht="12.75">
      <c r="A18" s="123">
        <v>215</v>
      </c>
      <c r="B18" s="5" t="s">
        <v>124</v>
      </c>
      <c r="C18" s="10" t="s">
        <v>70</v>
      </c>
      <c r="D18" s="6" t="s">
        <v>125</v>
      </c>
      <c r="E18" s="21"/>
      <c r="F18" s="19">
        <v>0</v>
      </c>
      <c r="G18" s="19">
        <v>39.3</v>
      </c>
      <c r="H18" s="20">
        <f t="shared" si="0"/>
        <v>2.299999999999997</v>
      </c>
      <c r="I18" s="20">
        <f t="shared" si="1"/>
        <v>2.299999999999997</v>
      </c>
      <c r="J18" s="22"/>
      <c r="K18" s="16">
        <v>0</v>
      </c>
      <c r="L18" s="16">
        <v>51.33</v>
      </c>
      <c r="M18" s="20">
        <f t="shared" si="2"/>
        <v>6.329999999999998</v>
      </c>
      <c r="N18" s="20">
        <f t="shared" si="3"/>
        <v>6.329999999999998</v>
      </c>
      <c r="O18" s="7"/>
      <c r="P18" s="6">
        <f t="shared" si="4"/>
        <v>8.629999999999995</v>
      </c>
      <c r="Q18" s="6">
        <f t="shared" si="5"/>
        <v>90.63</v>
      </c>
      <c r="R18" s="164">
        <v>9</v>
      </c>
      <c r="S18" s="46"/>
    </row>
    <row r="19" spans="1:19" ht="12.75">
      <c r="A19" s="61">
        <v>250</v>
      </c>
      <c r="B19" s="5" t="s">
        <v>93</v>
      </c>
      <c r="C19" s="6" t="s">
        <v>86</v>
      </c>
      <c r="D19" s="6" t="s">
        <v>236</v>
      </c>
      <c r="E19" s="21"/>
      <c r="F19" s="19">
        <v>0</v>
      </c>
      <c r="G19" s="19">
        <v>38.06</v>
      </c>
      <c r="H19" s="20">
        <f t="shared" si="0"/>
        <v>1.0600000000000023</v>
      </c>
      <c r="I19" s="20">
        <f t="shared" si="1"/>
        <v>1.0600000000000023</v>
      </c>
      <c r="J19" s="22"/>
      <c r="K19" s="16">
        <v>5</v>
      </c>
      <c r="L19" s="16">
        <v>48.23</v>
      </c>
      <c r="M19" s="20">
        <f t="shared" si="2"/>
        <v>3.229999999999997</v>
      </c>
      <c r="N19" s="20">
        <f t="shared" si="3"/>
        <v>8.229999999999997</v>
      </c>
      <c r="O19" s="7"/>
      <c r="P19" s="6">
        <f t="shared" si="4"/>
        <v>9.29</v>
      </c>
      <c r="Q19" s="6">
        <f t="shared" si="5"/>
        <v>86.28999999999999</v>
      </c>
      <c r="R19" s="164">
        <v>10</v>
      </c>
      <c r="S19" s="47"/>
    </row>
    <row r="20" spans="1:19" s="17" customFormat="1" ht="12.75">
      <c r="A20" s="123">
        <v>229</v>
      </c>
      <c r="B20" s="5" t="s">
        <v>261</v>
      </c>
      <c r="C20" s="6" t="s">
        <v>70</v>
      </c>
      <c r="D20" s="6" t="s">
        <v>262</v>
      </c>
      <c r="E20" s="21"/>
      <c r="F20" s="19">
        <v>0</v>
      </c>
      <c r="G20" s="19">
        <v>33.8</v>
      </c>
      <c r="H20" s="20">
        <f t="shared" si="0"/>
        <v>0</v>
      </c>
      <c r="I20" s="20">
        <f t="shared" si="1"/>
        <v>0</v>
      </c>
      <c r="J20" s="22"/>
      <c r="K20" s="16">
        <v>10</v>
      </c>
      <c r="L20" s="16">
        <v>45.12</v>
      </c>
      <c r="M20" s="20">
        <f t="shared" si="2"/>
        <v>0.11999999999999744</v>
      </c>
      <c r="N20" s="20">
        <f t="shared" si="3"/>
        <v>10.119999999999997</v>
      </c>
      <c r="O20" s="7"/>
      <c r="P20" s="6">
        <f t="shared" si="4"/>
        <v>10.119999999999997</v>
      </c>
      <c r="Q20" s="6">
        <f t="shared" si="5"/>
        <v>78.91999999999999</v>
      </c>
      <c r="R20" s="164">
        <v>11</v>
      </c>
      <c r="S20" s="47"/>
    </row>
    <row r="21" spans="1:19" s="17" customFormat="1" ht="12.75">
      <c r="A21" s="72">
        <v>259</v>
      </c>
      <c r="B21" s="5" t="s">
        <v>375</v>
      </c>
      <c r="C21" s="6" t="s">
        <v>70</v>
      </c>
      <c r="D21" s="6" t="s">
        <v>376</v>
      </c>
      <c r="E21" s="21"/>
      <c r="F21" s="19">
        <v>0</v>
      </c>
      <c r="G21" s="19">
        <v>39.72</v>
      </c>
      <c r="H21" s="20">
        <f t="shared" si="0"/>
        <v>2.719999999999999</v>
      </c>
      <c r="I21" s="20">
        <f t="shared" si="1"/>
        <v>2.719999999999999</v>
      </c>
      <c r="J21" s="22"/>
      <c r="K21" s="16">
        <v>0</v>
      </c>
      <c r="L21" s="16">
        <v>53.24</v>
      </c>
      <c r="M21" s="20">
        <f t="shared" si="2"/>
        <v>8.240000000000002</v>
      </c>
      <c r="N21" s="20">
        <f t="shared" si="3"/>
        <v>8.240000000000002</v>
      </c>
      <c r="O21" s="7"/>
      <c r="P21" s="6">
        <f t="shared" si="4"/>
        <v>10.96</v>
      </c>
      <c r="Q21" s="6">
        <f t="shared" si="5"/>
        <v>92.96000000000001</v>
      </c>
      <c r="R21" s="164">
        <v>12</v>
      </c>
      <c r="S21" s="47" t="s">
        <v>417</v>
      </c>
    </row>
    <row r="22" spans="1:19" s="17" customFormat="1" ht="12.75">
      <c r="A22" s="59">
        <v>260</v>
      </c>
      <c r="B22" s="5" t="s">
        <v>259</v>
      </c>
      <c r="C22" s="6" t="s">
        <v>120</v>
      </c>
      <c r="D22" s="6" t="s">
        <v>260</v>
      </c>
      <c r="E22" s="21"/>
      <c r="F22" s="19">
        <v>5</v>
      </c>
      <c r="G22" s="19">
        <v>37.51</v>
      </c>
      <c r="H22" s="20">
        <f t="shared" si="0"/>
        <v>0.509999999999998</v>
      </c>
      <c r="I22" s="20">
        <f t="shared" si="1"/>
        <v>5.509999999999998</v>
      </c>
      <c r="J22" s="22"/>
      <c r="K22" s="16">
        <v>0</v>
      </c>
      <c r="L22" s="16">
        <v>51.19</v>
      </c>
      <c r="M22" s="20">
        <f t="shared" si="2"/>
        <v>6.189999999999998</v>
      </c>
      <c r="N22" s="20">
        <f t="shared" si="3"/>
        <v>6.189999999999998</v>
      </c>
      <c r="O22" s="7"/>
      <c r="P22" s="6">
        <f t="shared" si="4"/>
        <v>11.699999999999996</v>
      </c>
      <c r="Q22" s="6">
        <f t="shared" si="5"/>
        <v>88.69999999999999</v>
      </c>
      <c r="R22" s="164">
        <v>13</v>
      </c>
      <c r="S22" s="47"/>
    </row>
    <row r="23" spans="1:19" s="17" customFormat="1" ht="12.75">
      <c r="A23" s="61">
        <v>238</v>
      </c>
      <c r="B23" s="5" t="s">
        <v>181</v>
      </c>
      <c r="C23" s="10" t="s">
        <v>70</v>
      </c>
      <c r="D23" s="6" t="s">
        <v>201</v>
      </c>
      <c r="E23" s="21"/>
      <c r="F23" s="19">
        <v>0</v>
      </c>
      <c r="G23" s="19">
        <v>40.02</v>
      </c>
      <c r="H23" s="20">
        <f t="shared" si="0"/>
        <v>3.020000000000003</v>
      </c>
      <c r="I23" s="20">
        <f t="shared" si="1"/>
        <v>3.020000000000003</v>
      </c>
      <c r="J23" s="22"/>
      <c r="K23" s="16">
        <v>0</v>
      </c>
      <c r="L23" s="16">
        <v>53.79</v>
      </c>
      <c r="M23" s="20">
        <f t="shared" si="2"/>
        <v>8.79</v>
      </c>
      <c r="N23" s="20">
        <f t="shared" si="3"/>
        <v>8.79</v>
      </c>
      <c r="O23" s="7"/>
      <c r="P23" s="6">
        <f t="shared" si="4"/>
        <v>11.810000000000002</v>
      </c>
      <c r="Q23" s="6">
        <f t="shared" si="5"/>
        <v>93.81</v>
      </c>
      <c r="R23" s="164">
        <v>14</v>
      </c>
      <c r="S23" s="47"/>
    </row>
    <row r="24" spans="1:19" s="17" customFormat="1" ht="12.75">
      <c r="A24" s="72">
        <v>257</v>
      </c>
      <c r="B24" s="5" t="s">
        <v>168</v>
      </c>
      <c r="C24" s="10" t="s">
        <v>193</v>
      </c>
      <c r="D24" s="6" t="s">
        <v>194</v>
      </c>
      <c r="E24" s="21"/>
      <c r="F24" s="19">
        <v>0</v>
      </c>
      <c r="G24" s="19">
        <v>40.35</v>
      </c>
      <c r="H24" s="20">
        <f t="shared" si="0"/>
        <v>3.3500000000000014</v>
      </c>
      <c r="I24" s="20">
        <f t="shared" si="1"/>
        <v>3.3500000000000014</v>
      </c>
      <c r="J24" s="22"/>
      <c r="K24" s="16">
        <v>0</v>
      </c>
      <c r="L24" s="16">
        <v>55.01</v>
      </c>
      <c r="M24" s="20">
        <f t="shared" si="2"/>
        <v>10.009999999999998</v>
      </c>
      <c r="N24" s="20">
        <f t="shared" si="3"/>
        <v>10.009999999999998</v>
      </c>
      <c r="O24" s="7"/>
      <c r="P24" s="6">
        <f t="shared" si="4"/>
        <v>13.36</v>
      </c>
      <c r="Q24" s="6">
        <f t="shared" si="5"/>
        <v>95.36</v>
      </c>
      <c r="R24" s="164">
        <v>15</v>
      </c>
      <c r="S24" s="47"/>
    </row>
    <row r="25" spans="1:19" s="17" customFormat="1" ht="12.75">
      <c r="A25" s="123">
        <v>227</v>
      </c>
      <c r="B25" s="5" t="s">
        <v>331</v>
      </c>
      <c r="C25" s="6" t="s">
        <v>70</v>
      </c>
      <c r="D25" s="6" t="s">
        <v>362</v>
      </c>
      <c r="E25" s="21"/>
      <c r="F25" s="19">
        <v>5</v>
      </c>
      <c r="G25" s="19">
        <v>38.89</v>
      </c>
      <c r="H25" s="20">
        <f t="shared" si="0"/>
        <v>1.8900000000000006</v>
      </c>
      <c r="I25" s="20">
        <f t="shared" si="1"/>
        <v>6.890000000000001</v>
      </c>
      <c r="J25" s="22"/>
      <c r="K25" s="16">
        <v>0</v>
      </c>
      <c r="L25" s="16">
        <v>51.68</v>
      </c>
      <c r="M25" s="20">
        <f t="shared" si="2"/>
        <v>6.68</v>
      </c>
      <c r="N25" s="20">
        <f t="shared" si="3"/>
        <v>6.68</v>
      </c>
      <c r="O25" s="7"/>
      <c r="P25" s="6">
        <f t="shared" si="4"/>
        <v>13.57</v>
      </c>
      <c r="Q25" s="6">
        <f t="shared" si="5"/>
        <v>90.57</v>
      </c>
      <c r="R25" s="164">
        <v>16</v>
      </c>
      <c r="S25" s="47"/>
    </row>
    <row r="26" spans="1:19" s="17" customFormat="1" ht="12.75">
      <c r="A26" s="61">
        <v>202</v>
      </c>
      <c r="B26" s="5" t="s">
        <v>75</v>
      </c>
      <c r="C26" s="6" t="s">
        <v>89</v>
      </c>
      <c r="D26" s="8" t="s">
        <v>92</v>
      </c>
      <c r="E26" s="21"/>
      <c r="F26" s="19">
        <v>0</v>
      </c>
      <c r="G26" s="19">
        <v>40.24</v>
      </c>
      <c r="H26" s="20">
        <f t="shared" si="0"/>
        <v>3.240000000000002</v>
      </c>
      <c r="I26" s="20">
        <f t="shared" si="1"/>
        <v>3.240000000000002</v>
      </c>
      <c r="J26" s="22"/>
      <c r="K26" s="16">
        <v>5</v>
      </c>
      <c r="L26" s="16">
        <v>50.88</v>
      </c>
      <c r="M26" s="20">
        <f t="shared" si="2"/>
        <v>5.880000000000003</v>
      </c>
      <c r="N26" s="20">
        <f t="shared" si="3"/>
        <v>10.880000000000003</v>
      </c>
      <c r="O26" s="7"/>
      <c r="P26" s="6">
        <f t="shared" si="4"/>
        <v>14.120000000000005</v>
      </c>
      <c r="Q26" s="6">
        <f t="shared" si="5"/>
        <v>91.12</v>
      </c>
      <c r="R26" s="164">
        <v>17</v>
      </c>
      <c r="S26" s="47"/>
    </row>
    <row r="27" spans="1:19" ht="12.75">
      <c r="A27" s="123">
        <v>209</v>
      </c>
      <c r="B27" s="42" t="s">
        <v>95</v>
      </c>
      <c r="C27" s="20" t="s">
        <v>89</v>
      </c>
      <c r="D27" s="20" t="s">
        <v>96</v>
      </c>
      <c r="E27" s="21"/>
      <c r="F27" s="19">
        <v>0</v>
      </c>
      <c r="G27" s="19">
        <v>41.77</v>
      </c>
      <c r="H27" s="20">
        <f t="shared" si="0"/>
        <v>4.770000000000003</v>
      </c>
      <c r="I27" s="20">
        <f t="shared" si="1"/>
        <v>4.770000000000003</v>
      </c>
      <c r="J27" s="22"/>
      <c r="K27" s="16">
        <v>0</v>
      </c>
      <c r="L27" s="16">
        <v>54.62</v>
      </c>
      <c r="M27" s="20">
        <f t="shared" si="2"/>
        <v>9.619999999999997</v>
      </c>
      <c r="N27" s="20">
        <f t="shared" si="3"/>
        <v>9.619999999999997</v>
      </c>
      <c r="O27" s="7"/>
      <c r="P27" s="6">
        <f t="shared" si="4"/>
        <v>14.39</v>
      </c>
      <c r="Q27" s="6">
        <f t="shared" si="5"/>
        <v>96.39</v>
      </c>
      <c r="R27" s="164">
        <v>18</v>
      </c>
      <c r="S27" s="47"/>
    </row>
    <row r="28" spans="1:19" ht="12.75">
      <c r="A28" s="72">
        <v>263</v>
      </c>
      <c r="B28" s="5" t="s">
        <v>365</v>
      </c>
      <c r="C28" s="6" t="s">
        <v>70</v>
      </c>
      <c r="D28" s="6" t="s">
        <v>366</v>
      </c>
      <c r="E28" s="21"/>
      <c r="F28" s="19">
        <v>0</v>
      </c>
      <c r="G28" s="19">
        <v>37.32</v>
      </c>
      <c r="H28" s="20">
        <f t="shared" si="0"/>
        <v>0.3200000000000003</v>
      </c>
      <c r="I28" s="20">
        <f t="shared" si="1"/>
        <v>0.3200000000000003</v>
      </c>
      <c r="J28" s="22"/>
      <c r="K28" s="16">
        <v>5</v>
      </c>
      <c r="L28" s="16">
        <v>57.94</v>
      </c>
      <c r="M28" s="20">
        <f t="shared" si="2"/>
        <v>12.939999999999998</v>
      </c>
      <c r="N28" s="20">
        <f t="shared" si="3"/>
        <v>17.939999999999998</v>
      </c>
      <c r="O28" s="7"/>
      <c r="P28" s="6">
        <f t="shared" si="4"/>
        <v>18.259999999999998</v>
      </c>
      <c r="Q28" s="6">
        <f t="shared" si="5"/>
        <v>95.25999999999999</v>
      </c>
      <c r="R28" s="164">
        <v>19</v>
      </c>
      <c r="S28" s="47"/>
    </row>
    <row r="29" spans="1:19" ht="12.75">
      <c r="A29" s="123">
        <v>211</v>
      </c>
      <c r="B29" s="5" t="s">
        <v>326</v>
      </c>
      <c r="C29" s="6" t="s">
        <v>70</v>
      </c>
      <c r="D29" s="8" t="s">
        <v>367</v>
      </c>
      <c r="E29" s="21"/>
      <c r="F29" s="19">
        <v>0</v>
      </c>
      <c r="G29" s="19">
        <v>40.18</v>
      </c>
      <c r="H29" s="20">
        <f t="shared" si="0"/>
        <v>3.1799999999999997</v>
      </c>
      <c r="I29" s="20">
        <f t="shared" si="1"/>
        <v>3.1799999999999997</v>
      </c>
      <c r="J29" s="22"/>
      <c r="K29" s="16">
        <v>5</v>
      </c>
      <c r="L29" s="16">
        <v>56.34</v>
      </c>
      <c r="M29" s="20">
        <f t="shared" si="2"/>
        <v>11.340000000000003</v>
      </c>
      <c r="N29" s="20">
        <f t="shared" si="3"/>
        <v>16.340000000000003</v>
      </c>
      <c r="O29" s="7"/>
      <c r="P29" s="6">
        <f t="shared" si="4"/>
        <v>19.520000000000003</v>
      </c>
      <c r="Q29" s="6">
        <f t="shared" si="5"/>
        <v>96.52000000000001</v>
      </c>
      <c r="R29" s="164">
        <v>20</v>
      </c>
      <c r="S29" s="47" t="s">
        <v>417</v>
      </c>
    </row>
    <row r="30" spans="1:19" ht="12.75">
      <c r="A30" s="72">
        <v>255</v>
      </c>
      <c r="B30" s="5" t="s">
        <v>173</v>
      </c>
      <c r="C30" s="6" t="s">
        <v>89</v>
      </c>
      <c r="D30" s="6" t="s">
        <v>189</v>
      </c>
      <c r="E30" s="21"/>
      <c r="F30" s="19">
        <v>5</v>
      </c>
      <c r="G30" s="19">
        <v>40.75</v>
      </c>
      <c r="H30" s="20">
        <f t="shared" si="0"/>
        <v>3.75</v>
      </c>
      <c r="I30" s="20">
        <f t="shared" si="1"/>
        <v>8.75</v>
      </c>
      <c r="J30" s="22"/>
      <c r="K30" s="16">
        <v>0</v>
      </c>
      <c r="L30" s="16">
        <v>56.43</v>
      </c>
      <c r="M30" s="20">
        <f t="shared" si="2"/>
        <v>11.43</v>
      </c>
      <c r="N30" s="20">
        <f t="shared" si="3"/>
        <v>11.43</v>
      </c>
      <c r="O30" s="7"/>
      <c r="P30" s="6">
        <f t="shared" si="4"/>
        <v>20.18</v>
      </c>
      <c r="Q30" s="6">
        <f t="shared" si="5"/>
        <v>97.18</v>
      </c>
      <c r="R30" s="164">
        <v>21</v>
      </c>
      <c r="S30" s="47"/>
    </row>
    <row r="31" spans="1:19" ht="12.75">
      <c r="A31" s="59">
        <v>234</v>
      </c>
      <c r="B31" s="5" t="s">
        <v>308</v>
      </c>
      <c r="C31" s="6" t="s">
        <v>187</v>
      </c>
      <c r="D31" s="6" t="s">
        <v>360</v>
      </c>
      <c r="E31" s="21"/>
      <c r="F31" s="19">
        <v>5</v>
      </c>
      <c r="G31" s="19">
        <v>34.69</v>
      </c>
      <c r="H31" s="20">
        <f t="shared" si="0"/>
        <v>0</v>
      </c>
      <c r="I31" s="20">
        <f t="shared" si="1"/>
        <v>5</v>
      </c>
      <c r="J31" s="22"/>
      <c r="K31" s="16">
        <v>10</v>
      </c>
      <c r="L31" s="16">
        <v>52.57</v>
      </c>
      <c r="M31" s="20">
        <f t="shared" si="2"/>
        <v>7.57</v>
      </c>
      <c r="N31" s="20">
        <f t="shared" si="3"/>
        <v>17.57</v>
      </c>
      <c r="O31" s="7"/>
      <c r="P31" s="6">
        <f t="shared" si="4"/>
        <v>22.57</v>
      </c>
      <c r="Q31" s="6">
        <f t="shared" si="5"/>
        <v>87.25999999999999</v>
      </c>
      <c r="R31" s="164">
        <v>22</v>
      </c>
      <c r="S31" s="47" t="s">
        <v>417</v>
      </c>
    </row>
    <row r="32" spans="1:19" ht="12.75">
      <c r="A32" s="61">
        <v>220</v>
      </c>
      <c r="B32" s="5" t="s">
        <v>205</v>
      </c>
      <c r="C32" s="6" t="s">
        <v>70</v>
      </c>
      <c r="D32" s="6" t="s">
        <v>212</v>
      </c>
      <c r="E32" s="21"/>
      <c r="F32" s="19">
        <v>0</v>
      </c>
      <c r="G32" s="19">
        <v>41.01</v>
      </c>
      <c r="H32" s="20">
        <f t="shared" si="0"/>
        <v>4.009999999999998</v>
      </c>
      <c r="I32" s="20">
        <f t="shared" si="1"/>
        <v>4.009999999999998</v>
      </c>
      <c r="J32" s="22"/>
      <c r="K32" s="16">
        <v>10</v>
      </c>
      <c r="L32" s="16">
        <v>55.48</v>
      </c>
      <c r="M32" s="20">
        <f t="shared" si="2"/>
        <v>10.479999999999997</v>
      </c>
      <c r="N32" s="20">
        <f t="shared" si="3"/>
        <v>20.479999999999997</v>
      </c>
      <c r="O32" s="7"/>
      <c r="P32" s="6">
        <f t="shared" si="4"/>
        <v>24.489999999999995</v>
      </c>
      <c r="Q32" s="6">
        <f t="shared" si="5"/>
        <v>96.49</v>
      </c>
      <c r="R32" s="164">
        <v>23</v>
      </c>
      <c r="S32" s="47"/>
    </row>
    <row r="33" spans="1:19" ht="12.75">
      <c r="A33" s="59">
        <v>224</v>
      </c>
      <c r="B33" s="5" t="s">
        <v>314</v>
      </c>
      <c r="C33" s="6" t="s">
        <v>70</v>
      </c>
      <c r="D33" s="6" t="s">
        <v>386</v>
      </c>
      <c r="E33" s="21"/>
      <c r="F33" s="19">
        <v>5</v>
      </c>
      <c r="G33" s="19">
        <v>41.83</v>
      </c>
      <c r="H33" s="20">
        <f t="shared" si="0"/>
        <v>4.829999999999998</v>
      </c>
      <c r="I33" s="20">
        <f t="shared" si="1"/>
        <v>9.829999999999998</v>
      </c>
      <c r="J33" s="22"/>
      <c r="K33" s="16">
        <v>10</v>
      </c>
      <c r="L33" s="16">
        <v>56.6</v>
      </c>
      <c r="M33" s="20">
        <f t="shared" si="2"/>
        <v>11.600000000000001</v>
      </c>
      <c r="N33" s="20">
        <f t="shared" si="3"/>
        <v>21.6</v>
      </c>
      <c r="O33" s="7"/>
      <c r="P33" s="6">
        <f t="shared" si="4"/>
        <v>31.43</v>
      </c>
      <c r="Q33" s="6">
        <f t="shared" si="5"/>
        <v>98.43</v>
      </c>
      <c r="R33" s="164">
        <v>24</v>
      </c>
      <c r="S33" s="47" t="s">
        <v>417</v>
      </c>
    </row>
    <row r="34" spans="1:19" ht="12.75">
      <c r="A34" s="72">
        <v>201</v>
      </c>
      <c r="B34" s="48" t="s">
        <v>223</v>
      </c>
      <c r="C34" s="49" t="s">
        <v>62</v>
      </c>
      <c r="D34" s="49" t="s">
        <v>224</v>
      </c>
      <c r="E34" s="119"/>
      <c r="F34" s="124">
        <v>0</v>
      </c>
      <c r="G34" s="124">
        <v>46.05</v>
      </c>
      <c r="H34" s="20">
        <f t="shared" si="0"/>
        <v>9.049999999999997</v>
      </c>
      <c r="I34" s="20">
        <f t="shared" si="1"/>
        <v>9.049999999999997</v>
      </c>
      <c r="J34" s="119"/>
      <c r="K34" s="49">
        <v>5</v>
      </c>
      <c r="L34" s="49">
        <v>62.86</v>
      </c>
      <c r="M34" s="20">
        <f t="shared" si="2"/>
        <v>17.86</v>
      </c>
      <c r="N34" s="20">
        <f t="shared" si="3"/>
        <v>22.86</v>
      </c>
      <c r="O34" s="120"/>
      <c r="P34" s="6">
        <f t="shared" si="4"/>
        <v>31.909999999999997</v>
      </c>
      <c r="Q34" s="6">
        <f t="shared" si="5"/>
        <v>108.91</v>
      </c>
      <c r="R34" s="164">
        <v>25</v>
      </c>
      <c r="S34" s="52"/>
    </row>
    <row r="35" spans="1:19" ht="12.75">
      <c r="A35" s="59">
        <v>258</v>
      </c>
      <c r="B35" s="5" t="s">
        <v>314</v>
      </c>
      <c r="C35" s="6" t="s">
        <v>185</v>
      </c>
      <c r="D35" s="8" t="s">
        <v>380</v>
      </c>
      <c r="E35" s="21"/>
      <c r="F35" s="19">
        <v>5</v>
      </c>
      <c r="G35" s="19">
        <v>38.7</v>
      </c>
      <c r="H35" s="20">
        <f t="shared" si="0"/>
        <v>1.7000000000000028</v>
      </c>
      <c r="I35" s="20">
        <f t="shared" si="1"/>
        <v>6.700000000000003</v>
      </c>
      <c r="J35" s="22"/>
      <c r="K35" s="16">
        <v>20</v>
      </c>
      <c r="L35" s="16">
        <v>50.51</v>
      </c>
      <c r="M35" s="20">
        <f t="shared" si="2"/>
        <v>5.509999999999998</v>
      </c>
      <c r="N35" s="20">
        <f t="shared" si="3"/>
        <v>25.509999999999998</v>
      </c>
      <c r="O35" s="7"/>
      <c r="P35" s="6">
        <f t="shared" si="4"/>
        <v>32.21</v>
      </c>
      <c r="Q35" s="6">
        <f t="shared" si="5"/>
        <v>89.21000000000001</v>
      </c>
      <c r="R35" s="164">
        <v>26</v>
      </c>
      <c r="S35" s="47" t="s">
        <v>417</v>
      </c>
    </row>
    <row r="36" spans="1:19" ht="12.75">
      <c r="A36" s="61">
        <v>218</v>
      </c>
      <c r="B36" s="5" t="s">
        <v>369</v>
      </c>
      <c r="C36" s="6" t="s">
        <v>70</v>
      </c>
      <c r="D36" s="6" t="s">
        <v>370</v>
      </c>
      <c r="E36" s="21"/>
      <c r="F36" s="19">
        <v>5</v>
      </c>
      <c r="G36" s="19">
        <v>44.45</v>
      </c>
      <c r="H36" s="20">
        <f t="shared" si="0"/>
        <v>7.450000000000003</v>
      </c>
      <c r="I36" s="20">
        <f t="shared" si="1"/>
        <v>12.450000000000003</v>
      </c>
      <c r="J36" s="22"/>
      <c r="K36" s="16">
        <v>5</v>
      </c>
      <c r="L36" s="16">
        <v>63.16</v>
      </c>
      <c r="M36" s="20">
        <f t="shared" si="2"/>
        <v>18.159999999999997</v>
      </c>
      <c r="N36" s="20">
        <f t="shared" si="3"/>
        <v>23.159999999999997</v>
      </c>
      <c r="O36" s="7"/>
      <c r="P36" s="6">
        <f t="shared" si="4"/>
        <v>35.61</v>
      </c>
      <c r="Q36" s="6">
        <f t="shared" si="5"/>
        <v>107.61</v>
      </c>
      <c r="R36" s="164">
        <v>27</v>
      </c>
      <c r="S36" s="46" t="s">
        <v>417</v>
      </c>
    </row>
    <row r="37" spans="1:19" ht="12.75">
      <c r="A37" s="123">
        <v>261</v>
      </c>
      <c r="B37" s="5" t="s">
        <v>202</v>
      </c>
      <c r="C37" s="10" t="s">
        <v>185</v>
      </c>
      <c r="D37" s="6" t="s">
        <v>203</v>
      </c>
      <c r="E37" s="21"/>
      <c r="F37" s="19">
        <v>10</v>
      </c>
      <c r="G37" s="19">
        <v>43.46</v>
      </c>
      <c r="H37" s="20">
        <f t="shared" si="0"/>
        <v>6.460000000000001</v>
      </c>
      <c r="I37" s="20">
        <f t="shared" si="1"/>
        <v>16.46</v>
      </c>
      <c r="J37" s="22"/>
      <c r="K37" s="16">
        <v>10</v>
      </c>
      <c r="L37" s="16">
        <v>56.24</v>
      </c>
      <c r="M37" s="20">
        <f t="shared" si="2"/>
        <v>11.240000000000002</v>
      </c>
      <c r="N37" s="20">
        <f t="shared" si="3"/>
        <v>21.240000000000002</v>
      </c>
      <c r="O37" s="7"/>
      <c r="P37" s="6">
        <f t="shared" si="4"/>
        <v>37.7</v>
      </c>
      <c r="Q37" s="6">
        <f t="shared" si="5"/>
        <v>99.7</v>
      </c>
      <c r="R37" s="164">
        <v>28</v>
      </c>
      <c r="S37" s="47"/>
    </row>
    <row r="38" spans="1:19" ht="12.75">
      <c r="A38" s="61">
        <v>244</v>
      </c>
      <c r="B38" s="5" t="s">
        <v>249</v>
      </c>
      <c r="C38" s="6" t="s">
        <v>70</v>
      </c>
      <c r="D38" s="8" t="s">
        <v>250</v>
      </c>
      <c r="E38" s="21"/>
      <c r="F38" s="19">
        <v>5</v>
      </c>
      <c r="G38" s="19">
        <v>45.6</v>
      </c>
      <c r="H38" s="20">
        <f t="shared" si="0"/>
        <v>8.600000000000001</v>
      </c>
      <c r="I38" s="20">
        <f t="shared" si="1"/>
        <v>13.600000000000001</v>
      </c>
      <c r="J38" s="22"/>
      <c r="K38" s="16">
        <v>15</v>
      </c>
      <c r="L38" s="16">
        <v>54.49</v>
      </c>
      <c r="M38" s="20">
        <f t="shared" si="2"/>
        <v>9.490000000000002</v>
      </c>
      <c r="N38" s="20">
        <f t="shared" si="3"/>
        <v>24.490000000000002</v>
      </c>
      <c r="O38" s="7"/>
      <c r="P38" s="6">
        <f t="shared" si="4"/>
        <v>38.09</v>
      </c>
      <c r="Q38" s="6">
        <f t="shared" si="5"/>
        <v>100.09</v>
      </c>
      <c r="R38" s="164">
        <v>29</v>
      </c>
      <c r="S38" s="47"/>
    </row>
    <row r="39" spans="1:19" ht="12.75">
      <c r="A39" s="123">
        <v>249</v>
      </c>
      <c r="B39" s="5" t="s">
        <v>190</v>
      </c>
      <c r="C39" s="6" t="s">
        <v>91</v>
      </c>
      <c r="D39" s="6" t="s">
        <v>191</v>
      </c>
      <c r="E39" s="21"/>
      <c r="F39" s="19">
        <v>5</v>
      </c>
      <c r="G39" s="19">
        <v>43.11</v>
      </c>
      <c r="H39" s="20">
        <f t="shared" si="0"/>
        <v>6.109999999999999</v>
      </c>
      <c r="I39" s="20">
        <f t="shared" si="1"/>
        <v>11.11</v>
      </c>
      <c r="J39" s="22"/>
      <c r="K39" s="16">
        <v>10</v>
      </c>
      <c r="L39" s="16">
        <v>62.06</v>
      </c>
      <c r="M39" s="20">
        <f t="shared" si="2"/>
        <v>17.060000000000002</v>
      </c>
      <c r="N39" s="20">
        <f t="shared" si="3"/>
        <v>27.060000000000002</v>
      </c>
      <c r="O39" s="7"/>
      <c r="P39" s="6">
        <f t="shared" si="4"/>
        <v>38.17</v>
      </c>
      <c r="Q39" s="6">
        <f t="shared" si="5"/>
        <v>105.17</v>
      </c>
      <c r="R39" s="164">
        <v>30</v>
      </c>
      <c r="S39" s="47"/>
    </row>
    <row r="40" spans="1:19" ht="13.5" customHeight="1">
      <c r="A40" s="72">
        <v>219</v>
      </c>
      <c r="B40" s="5" t="s">
        <v>256</v>
      </c>
      <c r="C40" s="10" t="s">
        <v>70</v>
      </c>
      <c r="D40" s="6" t="s">
        <v>268</v>
      </c>
      <c r="E40" s="21"/>
      <c r="F40" s="19">
        <v>0</v>
      </c>
      <c r="G40" s="19">
        <v>47.47</v>
      </c>
      <c r="H40" s="20">
        <f t="shared" si="0"/>
        <v>10.469999999999999</v>
      </c>
      <c r="I40" s="20">
        <f t="shared" si="1"/>
        <v>10.469999999999999</v>
      </c>
      <c r="J40" s="22"/>
      <c r="K40" s="16">
        <v>10</v>
      </c>
      <c r="L40" s="16">
        <v>64.78</v>
      </c>
      <c r="M40" s="20">
        <f t="shared" si="2"/>
        <v>19.78</v>
      </c>
      <c r="N40" s="20">
        <f t="shared" si="3"/>
        <v>29.78</v>
      </c>
      <c r="O40" s="7"/>
      <c r="P40" s="6">
        <f t="shared" si="4"/>
        <v>40.25</v>
      </c>
      <c r="Q40" s="6">
        <f t="shared" si="5"/>
        <v>112.25</v>
      </c>
      <c r="R40" s="164">
        <v>31</v>
      </c>
      <c r="S40" s="46"/>
    </row>
    <row r="41" spans="1:19" ht="12.75">
      <c r="A41" s="123">
        <v>221</v>
      </c>
      <c r="B41" s="5" t="s">
        <v>190</v>
      </c>
      <c r="C41" s="6" t="s">
        <v>91</v>
      </c>
      <c r="D41" s="8" t="s">
        <v>192</v>
      </c>
      <c r="E41" s="21"/>
      <c r="F41" s="19" t="s">
        <v>462</v>
      </c>
      <c r="G41" s="19"/>
      <c r="H41" s="20">
        <f t="shared" si="0"/>
        <v>0</v>
      </c>
      <c r="I41" s="20">
        <f t="shared" si="1"/>
        <v>100</v>
      </c>
      <c r="J41" s="22"/>
      <c r="K41" s="16">
        <v>0</v>
      </c>
      <c r="L41" s="16">
        <v>50.12</v>
      </c>
      <c r="M41" s="20">
        <f t="shared" si="2"/>
        <v>5.119999999999997</v>
      </c>
      <c r="N41" s="20">
        <f t="shared" si="3"/>
        <v>5.119999999999997</v>
      </c>
      <c r="O41" s="7"/>
      <c r="P41" s="6">
        <f t="shared" si="4"/>
        <v>105.12</v>
      </c>
      <c r="Q41" s="6">
        <f t="shared" si="5"/>
      </c>
      <c r="R41" s="60"/>
      <c r="S41" s="47"/>
    </row>
    <row r="42" spans="1:19" ht="12.75">
      <c r="A42" s="61">
        <v>262</v>
      </c>
      <c r="B42" s="5" t="s">
        <v>88</v>
      </c>
      <c r="C42" s="6" t="s">
        <v>89</v>
      </c>
      <c r="D42" s="6" t="s">
        <v>90</v>
      </c>
      <c r="E42" s="21"/>
      <c r="F42" s="19">
        <v>0</v>
      </c>
      <c r="G42" s="19">
        <v>34.17</v>
      </c>
      <c r="H42" s="20">
        <f aca="true" t="shared" si="6" ref="H42:H73">IF((G42-$F$8)&lt;0,0,IF(G42&gt;$I$8,"снят",(G42-$F$8)))</f>
        <v>0</v>
      </c>
      <c r="I42" s="20">
        <f aca="true" t="shared" si="7" ref="I42:I73">IF(OR(F42="снят",H42="снят"),100,F42+H42)</f>
        <v>0</v>
      </c>
      <c r="J42" s="22"/>
      <c r="K42" s="16" t="s">
        <v>462</v>
      </c>
      <c r="L42" s="16"/>
      <c r="M42" s="20">
        <f aca="true" t="shared" si="8" ref="M42:M73">IF((L42-$K$8)&lt;0,0,IF(L42&gt;$N$8,"снят",(L42-$K$8)))</f>
        <v>0</v>
      </c>
      <c r="N42" s="20">
        <f aca="true" t="shared" si="9" ref="N42:N73">IF(OR(K42="снят",M42="снят"),100,K42+M42)</f>
        <v>100</v>
      </c>
      <c r="O42" s="7"/>
      <c r="P42" s="6">
        <f aca="true" t="shared" si="10" ref="P42:P70">I42+N42</f>
        <v>100</v>
      </c>
      <c r="Q42" s="6">
        <f aca="true" t="shared" si="11" ref="Q42:Q73">IF(P42&lt;100,G42+L42,"")</f>
      </c>
      <c r="R42" s="60"/>
      <c r="S42" s="47"/>
    </row>
    <row r="43" spans="1:19" ht="12.75">
      <c r="A43" s="123">
        <v>247</v>
      </c>
      <c r="B43" s="42" t="s">
        <v>276</v>
      </c>
      <c r="C43" s="20" t="s">
        <v>70</v>
      </c>
      <c r="D43" s="20" t="s">
        <v>277</v>
      </c>
      <c r="E43" s="21"/>
      <c r="F43" s="19">
        <v>0</v>
      </c>
      <c r="G43" s="19">
        <v>37.11</v>
      </c>
      <c r="H43" s="20">
        <f t="shared" si="6"/>
        <v>0.10999999999999943</v>
      </c>
      <c r="I43" s="20">
        <f t="shared" si="7"/>
        <v>0.10999999999999943</v>
      </c>
      <c r="J43" s="22"/>
      <c r="K43" s="16" t="s">
        <v>462</v>
      </c>
      <c r="L43" s="16"/>
      <c r="M43" s="20">
        <f t="shared" si="8"/>
        <v>0</v>
      </c>
      <c r="N43" s="20">
        <f t="shared" si="9"/>
        <v>100</v>
      </c>
      <c r="O43" s="7"/>
      <c r="P43" s="6">
        <f t="shared" si="10"/>
        <v>100.11</v>
      </c>
      <c r="Q43" s="6">
        <f t="shared" si="11"/>
      </c>
      <c r="R43" s="60"/>
      <c r="S43" s="47"/>
    </row>
    <row r="44" spans="1:19" ht="12.75">
      <c r="A44" s="59">
        <v>240</v>
      </c>
      <c r="B44" s="5" t="s">
        <v>259</v>
      </c>
      <c r="C44" s="10" t="s">
        <v>120</v>
      </c>
      <c r="D44" s="6" t="s">
        <v>264</v>
      </c>
      <c r="E44" s="21"/>
      <c r="F44" s="19">
        <v>0</v>
      </c>
      <c r="G44" s="19">
        <v>37.35</v>
      </c>
      <c r="H44" s="20">
        <f t="shared" si="6"/>
        <v>0.3500000000000014</v>
      </c>
      <c r="I44" s="20">
        <f t="shared" si="7"/>
        <v>0.3500000000000014</v>
      </c>
      <c r="J44" s="22"/>
      <c r="K44" s="16" t="s">
        <v>462</v>
      </c>
      <c r="L44" s="16"/>
      <c r="M44" s="20">
        <f t="shared" si="8"/>
        <v>0</v>
      </c>
      <c r="N44" s="20">
        <f t="shared" si="9"/>
        <v>100</v>
      </c>
      <c r="O44" s="7"/>
      <c r="P44" s="6">
        <f t="shared" si="10"/>
        <v>100.35</v>
      </c>
      <c r="Q44" s="6">
        <f t="shared" si="11"/>
      </c>
      <c r="R44" s="60"/>
      <c r="S44" s="47"/>
    </row>
    <row r="45" spans="1:19" ht="12.75">
      <c r="A45" s="61">
        <v>208</v>
      </c>
      <c r="B45" s="5" t="s">
        <v>118</v>
      </c>
      <c r="C45" s="10" t="s">
        <v>70</v>
      </c>
      <c r="D45" s="6" t="s">
        <v>126</v>
      </c>
      <c r="E45" s="21"/>
      <c r="F45" s="19" t="s">
        <v>462</v>
      </c>
      <c r="G45" s="19"/>
      <c r="H45" s="20">
        <f t="shared" si="6"/>
        <v>0</v>
      </c>
      <c r="I45" s="20">
        <f t="shared" si="7"/>
        <v>100</v>
      </c>
      <c r="J45" s="22"/>
      <c r="K45" s="16">
        <v>0</v>
      </c>
      <c r="L45" s="16">
        <v>45.6</v>
      </c>
      <c r="M45" s="20">
        <f t="shared" si="8"/>
        <v>0.6000000000000014</v>
      </c>
      <c r="N45" s="20">
        <f t="shared" si="9"/>
        <v>0.6000000000000014</v>
      </c>
      <c r="O45" s="7"/>
      <c r="P45" s="6">
        <f t="shared" si="10"/>
        <v>100.6</v>
      </c>
      <c r="Q45" s="6">
        <f t="shared" si="11"/>
      </c>
      <c r="R45" s="60"/>
      <c r="S45" s="47"/>
    </row>
    <row r="46" spans="1:19" ht="12.75">
      <c r="A46" s="123">
        <v>245</v>
      </c>
      <c r="B46" s="5" t="s">
        <v>381</v>
      </c>
      <c r="C46" s="6" t="s">
        <v>62</v>
      </c>
      <c r="D46" s="8" t="s">
        <v>382</v>
      </c>
      <c r="E46" s="21"/>
      <c r="F46" s="19">
        <v>0</v>
      </c>
      <c r="G46" s="19">
        <v>39</v>
      </c>
      <c r="H46" s="20">
        <f t="shared" si="6"/>
        <v>2</v>
      </c>
      <c r="I46" s="20">
        <f t="shared" si="7"/>
        <v>2</v>
      </c>
      <c r="J46" s="22"/>
      <c r="K46" s="16" t="s">
        <v>462</v>
      </c>
      <c r="L46" s="16"/>
      <c r="M46" s="20">
        <f t="shared" si="8"/>
        <v>0</v>
      </c>
      <c r="N46" s="20">
        <f t="shared" si="9"/>
        <v>100</v>
      </c>
      <c r="O46" s="7"/>
      <c r="P46" s="6">
        <f t="shared" si="10"/>
        <v>102</v>
      </c>
      <c r="Q46" s="6">
        <f t="shared" si="11"/>
      </c>
      <c r="R46" s="60"/>
      <c r="S46" s="47" t="s">
        <v>417</v>
      </c>
    </row>
    <row r="47" spans="1:19" ht="12.75">
      <c r="A47" s="123">
        <v>223</v>
      </c>
      <c r="B47" s="9" t="s">
        <v>102</v>
      </c>
      <c r="C47" s="6" t="s">
        <v>120</v>
      </c>
      <c r="D47" s="6" t="s">
        <v>121</v>
      </c>
      <c r="E47" s="21"/>
      <c r="F47" s="19">
        <v>5</v>
      </c>
      <c r="G47" s="19">
        <v>36.75</v>
      </c>
      <c r="H47" s="20">
        <f t="shared" si="6"/>
        <v>0</v>
      </c>
      <c r="I47" s="20">
        <f t="shared" si="7"/>
        <v>5</v>
      </c>
      <c r="J47" s="22"/>
      <c r="K47" s="16" t="s">
        <v>462</v>
      </c>
      <c r="L47" s="16">
        <v>49.48</v>
      </c>
      <c r="M47" s="20">
        <f t="shared" si="8"/>
        <v>4.479999999999997</v>
      </c>
      <c r="N47" s="20">
        <f t="shared" si="9"/>
        <v>100</v>
      </c>
      <c r="O47" s="7"/>
      <c r="P47" s="6">
        <f t="shared" si="10"/>
        <v>105</v>
      </c>
      <c r="Q47" s="6">
        <f t="shared" si="11"/>
      </c>
      <c r="R47" s="60"/>
      <c r="S47" s="47"/>
    </row>
    <row r="48" spans="1:19" ht="12.75">
      <c r="A48" s="61">
        <v>264</v>
      </c>
      <c r="B48" s="5" t="s">
        <v>352</v>
      </c>
      <c r="C48" s="6" t="s">
        <v>70</v>
      </c>
      <c r="D48" s="6" t="s">
        <v>374</v>
      </c>
      <c r="E48" s="21"/>
      <c r="F48" s="19">
        <v>5</v>
      </c>
      <c r="G48" s="19">
        <v>34.33</v>
      </c>
      <c r="H48" s="20">
        <f t="shared" si="6"/>
        <v>0</v>
      </c>
      <c r="I48" s="20">
        <f t="shared" si="7"/>
        <v>5</v>
      </c>
      <c r="J48" s="22"/>
      <c r="K48" s="16" t="s">
        <v>462</v>
      </c>
      <c r="L48" s="16"/>
      <c r="M48" s="20">
        <f t="shared" si="8"/>
        <v>0</v>
      </c>
      <c r="N48" s="20">
        <f t="shared" si="9"/>
        <v>100</v>
      </c>
      <c r="O48" s="7"/>
      <c r="P48" s="6">
        <f t="shared" si="10"/>
        <v>105</v>
      </c>
      <c r="Q48" s="6">
        <f t="shared" si="11"/>
      </c>
      <c r="R48" s="60"/>
      <c r="S48" s="47" t="s">
        <v>417</v>
      </c>
    </row>
    <row r="49" spans="1:19" ht="12.75">
      <c r="A49" s="59">
        <v>242</v>
      </c>
      <c r="B49" s="5" t="s">
        <v>130</v>
      </c>
      <c r="C49" s="6" t="s">
        <v>185</v>
      </c>
      <c r="D49" s="8" t="s">
        <v>186</v>
      </c>
      <c r="E49" s="21"/>
      <c r="F49" s="19">
        <v>5</v>
      </c>
      <c r="G49" s="19">
        <v>32.8</v>
      </c>
      <c r="H49" s="20">
        <f t="shared" si="6"/>
        <v>0</v>
      </c>
      <c r="I49" s="20">
        <f t="shared" si="7"/>
        <v>5</v>
      </c>
      <c r="J49" s="22"/>
      <c r="K49" s="16" t="s">
        <v>462</v>
      </c>
      <c r="L49" s="16"/>
      <c r="M49" s="20">
        <f t="shared" si="8"/>
        <v>0</v>
      </c>
      <c r="N49" s="20">
        <f t="shared" si="9"/>
        <v>100</v>
      </c>
      <c r="O49" s="7"/>
      <c r="P49" s="6">
        <f t="shared" si="10"/>
        <v>105</v>
      </c>
      <c r="Q49" s="6">
        <f t="shared" si="11"/>
      </c>
      <c r="R49" s="60"/>
      <c r="S49" s="47"/>
    </row>
    <row r="50" spans="1:19" ht="12.75">
      <c r="A50" s="61">
        <v>214</v>
      </c>
      <c r="B50" s="5" t="s">
        <v>195</v>
      </c>
      <c r="C50" s="6" t="s">
        <v>196</v>
      </c>
      <c r="D50" s="6" t="s">
        <v>197</v>
      </c>
      <c r="E50" s="21"/>
      <c r="F50" s="19">
        <v>5</v>
      </c>
      <c r="G50" s="19">
        <v>39.42</v>
      </c>
      <c r="H50" s="20">
        <f t="shared" si="6"/>
        <v>2.4200000000000017</v>
      </c>
      <c r="I50" s="20">
        <f t="shared" si="7"/>
        <v>7.420000000000002</v>
      </c>
      <c r="J50" s="22"/>
      <c r="K50" s="16" t="s">
        <v>462</v>
      </c>
      <c r="L50" s="16"/>
      <c r="M50" s="20">
        <f t="shared" si="8"/>
        <v>0</v>
      </c>
      <c r="N50" s="20">
        <f t="shared" si="9"/>
        <v>100</v>
      </c>
      <c r="O50" s="7"/>
      <c r="P50" s="6">
        <f t="shared" si="10"/>
        <v>107.42</v>
      </c>
      <c r="Q50" s="6">
        <f t="shared" si="11"/>
      </c>
      <c r="R50" s="60"/>
      <c r="S50" s="46"/>
    </row>
    <row r="51" spans="1:19" ht="12.75">
      <c r="A51" s="59">
        <v>256</v>
      </c>
      <c r="B51" s="5" t="s">
        <v>420</v>
      </c>
      <c r="C51" s="6" t="s">
        <v>91</v>
      </c>
      <c r="D51" s="6" t="s">
        <v>94</v>
      </c>
      <c r="E51" s="21"/>
      <c r="F51" s="19">
        <v>5</v>
      </c>
      <c r="G51" s="19">
        <v>41.15</v>
      </c>
      <c r="H51" s="20">
        <f t="shared" si="6"/>
        <v>4.149999999999999</v>
      </c>
      <c r="I51" s="20">
        <f t="shared" si="7"/>
        <v>9.149999999999999</v>
      </c>
      <c r="J51" s="22"/>
      <c r="K51" s="16" t="s">
        <v>462</v>
      </c>
      <c r="L51" s="16"/>
      <c r="M51" s="20">
        <f t="shared" si="8"/>
        <v>0</v>
      </c>
      <c r="N51" s="20">
        <f t="shared" si="9"/>
        <v>100</v>
      </c>
      <c r="O51" s="7"/>
      <c r="P51" s="6">
        <f t="shared" si="10"/>
        <v>109.15</v>
      </c>
      <c r="Q51" s="6">
        <f t="shared" si="11"/>
      </c>
      <c r="R51" s="60"/>
      <c r="S51" s="47"/>
    </row>
    <row r="52" spans="1:19" ht="12.75">
      <c r="A52" s="72">
        <v>251</v>
      </c>
      <c r="B52" s="5" t="s">
        <v>377</v>
      </c>
      <c r="C52" s="6" t="s">
        <v>62</v>
      </c>
      <c r="D52" s="8" t="s">
        <v>378</v>
      </c>
      <c r="E52" s="21"/>
      <c r="F52" s="19">
        <v>5</v>
      </c>
      <c r="G52" s="19">
        <v>43.36</v>
      </c>
      <c r="H52" s="20">
        <f t="shared" si="6"/>
        <v>6.359999999999999</v>
      </c>
      <c r="I52" s="20">
        <f t="shared" si="7"/>
        <v>11.36</v>
      </c>
      <c r="J52" s="22"/>
      <c r="K52" s="16" t="s">
        <v>462</v>
      </c>
      <c r="L52" s="16"/>
      <c r="M52" s="20">
        <f t="shared" si="8"/>
        <v>0</v>
      </c>
      <c r="N52" s="20">
        <f t="shared" si="9"/>
        <v>100</v>
      </c>
      <c r="O52" s="7"/>
      <c r="P52" s="6">
        <f t="shared" si="10"/>
        <v>111.36</v>
      </c>
      <c r="Q52" s="6">
        <f t="shared" si="11"/>
      </c>
      <c r="R52" s="60"/>
      <c r="S52" s="47" t="s">
        <v>417</v>
      </c>
    </row>
    <row r="53" spans="1:19" ht="12.75">
      <c r="A53" s="72">
        <v>235</v>
      </c>
      <c r="B53" s="5" t="s">
        <v>266</v>
      </c>
      <c r="C53" s="6" t="s">
        <v>91</v>
      </c>
      <c r="D53" s="6" t="s">
        <v>275</v>
      </c>
      <c r="E53" s="21"/>
      <c r="F53" s="19">
        <v>0</v>
      </c>
      <c r="G53" s="19">
        <v>48.76</v>
      </c>
      <c r="H53" s="20">
        <f t="shared" si="6"/>
        <v>11.759999999999998</v>
      </c>
      <c r="I53" s="20">
        <f t="shared" si="7"/>
        <v>11.759999999999998</v>
      </c>
      <c r="J53" s="22"/>
      <c r="K53" s="16" t="s">
        <v>462</v>
      </c>
      <c r="L53" s="16"/>
      <c r="M53" s="20">
        <f t="shared" si="8"/>
        <v>0</v>
      </c>
      <c r="N53" s="20">
        <f t="shared" si="9"/>
        <v>100</v>
      </c>
      <c r="O53" s="7"/>
      <c r="P53" s="6">
        <f t="shared" si="10"/>
        <v>111.75999999999999</v>
      </c>
      <c r="Q53" s="6">
        <f t="shared" si="11"/>
      </c>
      <c r="R53" s="60"/>
      <c r="S53" s="47"/>
    </row>
    <row r="54" spans="1:19" ht="12.75">
      <c r="A54" s="59">
        <v>254</v>
      </c>
      <c r="B54" s="5" t="s">
        <v>127</v>
      </c>
      <c r="C54" s="10" t="s">
        <v>91</v>
      </c>
      <c r="D54" s="8" t="s">
        <v>128</v>
      </c>
      <c r="E54" s="21"/>
      <c r="F54" s="19">
        <v>0</v>
      </c>
      <c r="G54" s="19">
        <v>49.86</v>
      </c>
      <c r="H54" s="20">
        <f t="shared" si="6"/>
        <v>12.86</v>
      </c>
      <c r="I54" s="20">
        <f t="shared" si="7"/>
        <v>12.86</v>
      </c>
      <c r="J54" s="22"/>
      <c r="K54" s="16" t="s">
        <v>462</v>
      </c>
      <c r="L54" s="16"/>
      <c r="M54" s="20">
        <f t="shared" si="8"/>
        <v>0</v>
      </c>
      <c r="N54" s="20">
        <f t="shared" si="9"/>
        <v>100</v>
      </c>
      <c r="O54" s="7"/>
      <c r="P54" s="6">
        <f t="shared" si="10"/>
        <v>112.86</v>
      </c>
      <c r="Q54" s="6">
        <f t="shared" si="11"/>
      </c>
      <c r="R54" s="60"/>
      <c r="S54" s="47"/>
    </row>
    <row r="55" spans="1:19" ht="12.75">
      <c r="A55" s="61">
        <v>212</v>
      </c>
      <c r="B55" s="5" t="s">
        <v>269</v>
      </c>
      <c r="C55" s="6" t="s">
        <v>270</v>
      </c>
      <c r="D55" s="6" t="s">
        <v>271</v>
      </c>
      <c r="E55" s="21"/>
      <c r="F55" s="19">
        <v>0</v>
      </c>
      <c r="G55" s="19">
        <v>50.4</v>
      </c>
      <c r="H55" s="20">
        <f t="shared" si="6"/>
        <v>13.399999999999999</v>
      </c>
      <c r="I55" s="20">
        <f t="shared" si="7"/>
        <v>13.399999999999999</v>
      </c>
      <c r="J55" s="22"/>
      <c r="K55" s="16">
        <v>5</v>
      </c>
      <c r="L55" s="16">
        <v>69.6</v>
      </c>
      <c r="M55" s="20" t="str">
        <f t="shared" si="8"/>
        <v>снят</v>
      </c>
      <c r="N55" s="20">
        <f t="shared" si="9"/>
        <v>100</v>
      </c>
      <c r="O55" s="7"/>
      <c r="P55" s="6">
        <f t="shared" si="10"/>
        <v>113.4</v>
      </c>
      <c r="Q55" s="6">
        <f t="shared" si="11"/>
      </c>
      <c r="R55" s="60"/>
      <c r="S55" s="46"/>
    </row>
    <row r="56" spans="1:19" ht="12.75">
      <c r="A56" s="59">
        <v>226</v>
      </c>
      <c r="B56" s="5" t="s">
        <v>266</v>
      </c>
      <c r="C56" s="10" t="s">
        <v>91</v>
      </c>
      <c r="D56" s="6" t="s">
        <v>267</v>
      </c>
      <c r="E56" s="21"/>
      <c r="F56" s="19" t="s">
        <v>462</v>
      </c>
      <c r="G56" s="19"/>
      <c r="H56" s="20">
        <f t="shared" si="6"/>
        <v>0</v>
      </c>
      <c r="I56" s="20">
        <f t="shared" si="7"/>
        <v>100</v>
      </c>
      <c r="J56" s="22"/>
      <c r="K56" s="16">
        <v>5</v>
      </c>
      <c r="L56" s="16">
        <v>53.45</v>
      </c>
      <c r="M56" s="20">
        <f t="shared" si="8"/>
        <v>8.450000000000003</v>
      </c>
      <c r="N56" s="20">
        <f t="shared" si="9"/>
        <v>13.450000000000003</v>
      </c>
      <c r="O56" s="7"/>
      <c r="P56" s="6">
        <f t="shared" si="10"/>
        <v>113.45</v>
      </c>
      <c r="Q56" s="6">
        <f t="shared" si="11"/>
      </c>
      <c r="R56" s="60"/>
      <c r="S56" s="47"/>
    </row>
    <row r="57" spans="1:19" ht="12.75">
      <c r="A57" s="61">
        <v>246</v>
      </c>
      <c r="B57" s="5" t="s">
        <v>302</v>
      </c>
      <c r="C57" s="6" t="s">
        <v>187</v>
      </c>
      <c r="D57" s="6" t="s">
        <v>372</v>
      </c>
      <c r="E57" s="21"/>
      <c r="F57" s="19">
        <v>10</v>
      </c>
      <c r="G57" s="19">
        <v>40.95</v>
      </c>
      <c r="H57" s="20">
        <f t="shared" si="6"/>
        <v>3.950000000000003</v>
      </c>
      <c r="I57" s="20">
        <f t="shared" si="7"/>
        <v>13.950000000000003</v>
      </c>
      <c r="J57" s="22"/>
      <c r="K57" s="16" t="s">
        <v>462</v>
      </c>
      <c r="L57" s="16"/>
      <c r="M57" s="20">
        <f t="shared" si="8"/>
        <v>0</v>
      </c>
      <c r="N57" s="20">
        <f t="shared" si="9"/>
        <v>100</v>
      </c>
      <c r="O57" s="7"/>
      <c r="P57" s="6">
        <f t="shared" si="10"/>
        <v>113.95</v>
      </c>
      <c r="Q57" s="6">
        <f t="shared" si="11"/>
      </c>
      <c r="R57" s="60"/>
      <c r="S57" s="47"/>
    </row>
    <row r="58" spans="1:19" ht="12.75">
      <c r="A58" s="123">
        <v>203</v>
      </c>
      <c r="B58" s="5" t="s">
        <v>399</v>
      </c>
      <c r="C58" s="6" t="s">
        <v>400</v>
      </c>
      <c r="D58" s="6" t="s">
        <v>401</v>
      </c>
      <c r="E58" s="21"/>
      <c r="F58" s="19">
        <v>0</v>
      </c>
      <c r="G58" s="19">
        <v>51.1</v>
      </c>
      <c r="H58" s="20">
        <f t="shared" si="6"/>
        <v>14.100000000000001</v>
      </c>
      <c r="I58" s="20">
        <f t="shared" si="7"/>
        <v>14.100000000000001</v>
      </c>
      <c r="J58" s="22"/>
      <c r="K58" s="16" t="s">
        <v>462</v>
      </c>
      <c r="L58" s="16"/>
      <c r="M58" s="20">
        <f t="shared" si="8"/>
        <v>0</v>
      </c>
      <c r="N58" s="20">
        <f t="shared" si="9"/>
        <v>100</v>
      </c>
      <c r="O58" s="7"/>
      <c r="P58" s="6">
        <f t="shared" si="10"/>
        <v>114.1</v>
      </c>
      <c r="Q58" s="6">
        <f t="shared" si="11"/>
      </c>
      <c r="R58" s="60"/>
      <c r="S58" s="47"/>
    </row>
    <row r="59" spans="1:19" ht="12.75">
      <c r="A59" s="72">
        <v>207</v>
      </c>
      <c r="B59" s="5" t="s">
        <v>198</v>
      </c>
      <c r="C59" s="6" t="s">
        <v>89</v>
      </c>
      <c r="D59" s="6" t="s">
        <v>199</v>
      </c>
      <c r="E59" s="21"/>
      <c r="F59" s="19" t="s">
        <v>462</v>
      </c>
      <c r="G59" s="19"/>
      <c r="H59" s="20">
        <f t="shared" si="6"/>
        <v>0</v>
      </c>
      <c r="I59" s="20">
        <f t="shared" si="7"/>
        <v>100</v>
      </c>
      <c r="J59" s="22"/>
      <c r="K59" s="16">
        <v>5</v>
      </c>
      <c r="L59" s="16">
        <v>54.12</v>
      </c>
      <c r="M59" s="20">
        <f t="shared" si="8"/>
        <v>9.119999999999997</v>
      </c>
      <c r="N59" s="20">
        <f t="shared" si="9"/>
        <v>14.119999999999997</v>
      </c>
      <c r="O59" s="7"/>
      <c r="P59" s="6">
        <f t="shared" si="10"/>
        <v>114.12</v>
      </c>
      <c r="Q59" s="6">
        <f t="shared" si="11"/>
      </c>
      <c r="R59" s="60"/>
      <c r="S59" s="47"/>
    </row>
    <row r="60" spans="1:19" ht="12.75">
      <c r="A60" s="59">
        <v>228</v>
      </c>
      <c r="B60" s="5" t="s">
        <v>306</v>
      </c>
      <c r="C60" s="6" t="s">
        <v>70</v>
      </c>
      <c r="D60" s="8" t="s">
        <v>385</v>
      </c>
      <c r="E60" s="21"/>
      <c r="F60" s="19">
        <v>10</v>
      </c>
      <c r="G60" s="19">
        <v>42.49</v>
      </c>
      <c r="H60" s="20">
        <f t="shared" si="6"/>
        <v>5.490000000000002</v>
      </c>
      <c r="I60" s="20">
        <f t="shared" si="7"/>
        <v>15.490000000000002</v>
      </c>
      <c r="J60" s="22"/>
      <c r="K60" s="16" t="s">
        <v>462</v>
      </c>
      <c r="L60" s="16"/>
      <c r="M60" s="20">
        <f t="shared" si="8"/>
        <v>0</v>
      </c>
      <c r="N60" s="20">
        <f t="shared" si="9"/>
        <v>100</v>
      </c>
      <c r="O60" s="7"/>
      <c r="P60" s="6">
        <f t="shared" si="10"/>
        <v>115.49000000000001</v>
      </c>
      <c r="Q60" s="6">
        <f t="shared" si="11"/>
      </c>
      <c r="R60" s="60"/>
      <c r="S60" s="47"/>
    </row>
    <row r="61" spans="1:19" ht="12.75">
      <c r="A61" s="72">
        <v>243</v>
      </c>
      <c r="B61" s="5" t="s">
        <v>173</v>
      </c>
      <c r="C61" s="6" t="s">
        <v>89</v>
      </c>
      <c r="D61" s="6" t="s">
        <v>200</v>
      </c>
      <c r="E61" s="21"/>
      <c r="F61" s="19" t="s">
        <v>462</v>
      </c>
      <c r="G61" s="19"/>
      <c r="H61" s="20">
        <f t="shared" si="6"/>
        <v>0</v>
      </c>
      <c r="I61" s="20">
        <f t="shared" si="7"/>
        <v>100</v>
      </c>
      <c r="J61" s="22"/>
      <c r="K61" s="16">
        <v>10</v>
      </c>
      <c r="L61" s="16">
        <v>58.6</v>
      </c>
      <c r="M61" s="20">
        <f t="shared" si="8"/>
        <v>13.600000000000001</v>
      </c>
      <c r="N61" s="20">
        <f t="shared" si="9"/>
        <v>23.6</v>
      </c>
      <c r="O61" s="7"/>
      <c r="P61" s="6">
        <f t="shared" si="10"/>
        <v>123.6</v>
      </c>
      <c r="Q61" s="6">
        <f t="shared" si="11"/>
      </c>
      <c r="R61" s="60"/>
      <c r="S61" s="47"/>
    </row>
    <row r="62" spans="1:19" ht="12.75">
      <c r="A62" s="59">
        <v>204</v>
      </c>
      <c r="B62" s="5" t="s">
        <v>369</v>
      </c>
      <c r="C62" s="6" t="s">
        <v>62</v>
      </c>
      <c r="D62" s="6" t="s">
        <v>371</v>
      </c>
      <c r="E62" s="21"/>
      <c r="F62" s="19" t="s">
        <v>462</v>
      </c>
      <c r="G62" s="19"/>
      <c r="H62" s="20">
        <f t="shared" si="6"/>
        <v>0</v>
      </c>
      <c r="I62" s="20">
        <f t="shared" si="7"/>
        <v>100</v>
      </c>
      <c r="J62" s="22"/>
      <c r="K62" s="16">
        <v>10</v>
      </c>
      <c r="L62" s="16">
        <v>60.95</v>
      </c>
      <c r="M62" s="20">
        <f t="shared" si="8"/>
        <v>15.950000000000003</v>
      </c>
      <c r="N62" s="20">
        <f t="shared" si="9"/>
        <v>25.950000000000003</v>
      </c>
      <c r="O62" s="7"/>
      <c r="P62" s="6">
        <f t="shared" si="10"/>
        <v>125.95</v>
      </c>
      <c r="Q62" s="6">
        <f t="shared" si="11"/>
      </c>
      <c r="R62" s="60"/>
      <c r="S62" s="47" t="s">
        <v>417</v>
      </c>
    </row>
    <row r="63" spans="1:19" ht="12.75">
      <c r="A63" s="72">
        <v>253</v>
      </c>
      <c r="B63" s="5" t="s">
        <v>432</v>
      </c>
      <c r="C63" s="10" t="s">
        <v>400</v>
      </c>
      <c r="D63" s="8" t="s">
        <v>431</v>
      </c>
      <c r="E63" s="21"/>
      <c r="F63" s="19" t="s">
        <v>462</v>
      </c>
      <c r="G63" s="19"/>
      <c r="H63" s="20">
        <f t="shared" si="6"/>
        <v>0</v>
      </c>
      <c r="I63" s="20">
        <f t="shared" si="7"/>
        <v>100</v>
      </c>
      <c r="J63" s="22"/>
      <c r="K63" s="16">
        <v>5</v>
      </c>
      <c r="L63" s="16">
        <v>67.19</v>
      </c>
      <c r="M63" s="20">
        <f t="shared" si="8"/>
        <v>22.189999999999998</v>
      </c>
      <c r="N63" s="20">
        <f t="shared" si="9"/>
        <v>27.189999999999998</v>
      </c>
      <c r="O63" s="7"/>
      <c r="P63" s="6">
        <f t="shared" si="10"/>
        <v>127.19</v>
      </c>
      <c r="Q63" s="6">
        <f t="shared" si="11"/>
      </c>
      <c r="R63" s="60"/>
      <c r="S63" s="47"/>
    </row>
    <row r="64" spans="1:19" ht="12.75">
      <c r="A64" s="123">
        <v>205</v>
      </c>
      <c r="B64" s="5" t="s">
        <v>273</v>
      </c>
      <c r="C64" s="6" t="s">
        <v>89</v>
      </c>
      <c r="D64" s="6" t="s">
        <v>274</v>
      </c>
      <c r="E64" s="21"/>
      <c r="F64" s="19" t="s">
        <v>462</v>
      </c>
      <c r="G64" s="19"/>
      <c r="H64" s="20">
        <f t="shared" si="6"/>
        <v>0</v>
      </c>
      <c r="I64" s="20">
        <f t="shared" si="7"/>
        <v>100</v>
      </c>
      <c r="J64" s="22"/>
      <c r="K64" s="16" t="s">
        <v>462</v>
      </c>
      <c r="L64" s="16"/>
      <c r="M64" s="20">
        <f t="shared" si="8"/>
        <v>0</v>
      </c>
      <c r="N64" s="20">
        <f t="shared" si="9"/>
        <v>100</v>
      </c>
      <c r="O64" s="7"/>
      <c r="P64" s="6">
        <f t="shared" si="10"/>
        <v>200</v>
      </c>
      <c r="Q64" s="6">
        <f t="shared" si="11"/>
      </c>
      <c r="R64" s="60"/>
      <c r="S64" s="47"/>
    </row>
    <row r="65" spans="1:19" ht="12.75">
      <c r="A65" s="61">
        <v>210</v>
      </c>
      <c r="B65" s="5" t="s">
        <v>397</v>
      </c>
      <c r="C65" s="6" t="s">
        <v>62</v>
      </c>
      <c r="D65" s="6" t="s">
        <v>398</v>
      </c>
      <c r="E65" s="21"/>
      <c r="F65" s="19" t="s">
        <v>462</v>
      </c>
      <c r="G65" s="19"/>
      <c r="H65" s="20">
        <f t="shared" si="6"/>
        <v>0</v>
      </c>
      <c r="I65" s="20">
        <f t="shared" si="7"/>
        <v>100</v>
      </c>
      <c r="J65" s="22"/>
      <c r="K65" s="16" t="s">
        <v>462</v>
      </c>
      <c r="L65" s="16"/>
      <c r="M65" s="20">
        <f t="shared" si="8"/>
        <v>0</v>
      </c>
      <c r="N65" s="20">
        <f t="shared" si="9"/>
        <v>100</v>
      </c>
      <c r="O65" s="7"/>
      <c r="P65" s="6">
        <f t="shared" si="10"/>
        <v>200</v>
      </c>
      <c r="Q65" s="6">
        <f t="shared" si="11"/>
      </c>
      <c r="R65" s="60"/>
      <c r="S65" s="47"/>
    </row>
    <row r="66" spans="1:19" ht="12.75">
      <c r="A66" s="123">
        <v>213</v>
      </c>
      <c r="B66" s="5" t="s">
        <v>233</v>
      </c>
      <c r="C66" s="6" t="s">
        <v>70</v>
      </c>
      <c r="D66" s="8" t="s">
        <v>246</v>
      </c>
      <c r="E66" s="21"/>
      <c r="F66" s="19" t="s">
        <v>462</v>
      </c>
      <c r="G66" s="19"/>
      <c r="H66" s="20">
        <f t="shared" si="6"/>
        <v>0</v>
      </c>
      <c r="I66" s="20">
        <f t="shared" si="7"/>
        <v>100</v>
      </c>
      <c r="J66" s="22"/>
      <c r="K66" s="16" t="s">
        <v>462</v>
      </c>
      <c r="L66" s="16"/>
      <c r="M66" s="20">
        <f t="shared" si="8"/>
        <v>0</v>
      </c>
      <c r="N66" s="20">
        <f t="shared" si="9"/>
        <v>100</v>
      </c>
      <c r="O66" s="7"/>
      <c r="P66" s="6">
        <f t="shared" si="10"/>
        <v>200</v>
      </c>
      <c r="Q66" s="6">
        <f t="shared" si="11"/>
      </c>
      <c r="R66" s="60"/>
      <c r="S66" s="46" t="s">
        <v>417</v>
      </c>
    </row>
    <row r="67" spans="1:19" ht="12.75">
      <c r="A67" s="72">
        <v>217</v>
      </c>
      <c r="B67" s="5" t="s">
        <v>390</v>
      </c>
      <c r="C67" s="6" t="s">
        <v>70</v>
      </c>
      <c r="D67" s="6" t="s">
        <v>396</v>
      </c>
      <c r="E67" s="21"/>
      <c r="F67" s="19" t="s">
        <v>462</v>
      </c>
      <c r="G67" s="19"/>
      <c r="H67" s="20">
        <f t="shared" si="6"/>
        <v>0</v>
      </c>
      <c r="I67" s="20">
        <f t="shared" si="7"/>
        <v>100</v>
      </c>
      <c r="J67" s="22"/>
      <c r="K67" s="16" t="s">
        <v>462</v>
      </c>
      <c r="L67" s="16"/>
      <c r="M67" s="20">
        <f t="shared" si="8"/>
        <v>0</v>
      </c>
      <c r="N67" s="20">
        <f t="shared" si="9"/>
        <v>100</v>
      </c>
      <c r="O67" s="7"/>
      <c r="P67" s="6">
        <f t="shared" si="10"/>
        <v>200</v>
      </c>
      <c r="Q67" s="6">
        <f t="shared" si="11"/>
      </c>
      <c r="R67" s="60"/>
      <c r="S67" s="46" t="s">
        <v>417</v>
      </c>
    </row>
    <row r="68" spans="1:19" ht="12.75">
      <c r="A68" s="123">
        <v>233</v>
      </c>
      <c r="B68" s="5" t="s">
        <v>381</v>
      </c>
      <c r="C68" s="6" t="s">
        <v>70</v>
      </c>
      <c r="D68" s="6" t="s">
        <v>383</v>
      </c>
      <c r="E68" s="21"/>
      <c r="F68" s="19" t="s">
        <v>462</v>
      </c>
      <c r="G68" s="19"/>
      <c r="H68" s="20">
        <f t="shared" si="6"/>
        <v>0</v>
      </c>
      <c r="I68" s="20">
        <f t="shared" si="7"/>
        <v>100</v>
      </c>
      <c r="J68" s="22"/>
      <c r="K68" s="16" t="s">
        <v>462</v>
      </c>
      <c r="L68" s="16"/>
      <c r="M68" s="20">
        <f t="shared" si="8"/>
        <v>0</v>
      </c>
      <c r="N68" s="20">
        <f t="shared" si="9"/>
        <v>100</v>
      </c>
      <c r="O68" s="7"/>
      <c r="P68" s="6">
        <f t="shared" si="10"/>
        <v>200</v>
      </c>
      <c r="Q68" s="6">
        <f t="shared" si="11"/>
      </c>
      <c r="R68" s="60"/>
      <c r="S68" s="47" t="s">
        <v>417</v>
      </c>
    </row>
    <row r="69" spans="1:19" ht="12.75">
      <c r="A69" s="72">
        <v>265</v>
      </c>
      <c r="B69" s="5" t="s">
        <v>403</v>
      </c>
      <c r="C69" s="10" t="s">
        <v>89</v>
      </c>
      <c r="D69" s="6" t="s">
        <v>402</v>
      </c>
      <c r="E69" s="21"/>
      <c r="F69" s="19" t="s">
        <v>462</v>
      </c>
      <c r="G69" s="19"/>
      <c r="H69" s="20">
        <f t="shared" si="6"/>
        <v>0</v>
      </c>
      <c r="I69" s="20">
        <f t="shared" si="7"/>
        <v>100</v>
      </c>
      <c r="J69" s="22"/>
      <c r="K69" s="16">
        <v>100</v>
      </c>
      <c r="L69" s="16"/>
      <c r="M69" s="20">
        <f t="shared" si="8"/>
        <v>0</v>
      </c>
      <c r="N69" s="20">
        <f t="shared" si="9"/>
        <v>100</v>
      </c>
      <c r="O69" s="7"/>
      <c r="P69" s="6">
        <f t="shared" si="10"/>
        <v>200</v>
      </c>
      <c r="Q69" s="6">
        <f t="shared" si="11"/>
      </c>
      <c r="R69" s="60"/>
      <c r="S69" s="47" t="s">
        <v>417</v>
      </c>
    </row>
    <row r="70" spans="1:19" ht="12.75">
      <c r="A70" s="72">
        <v>266</v>
      </c>
      <c r="B70" s="5" t="s">
        <v>421</v>
      </c>
      <c r="C70" s="10" t="s">
        <v>86</v>
      </c>
      <c r="D70" s="6" t="s">
        <v>422</v>
      </c>
      <c r="E70" s="21"/>
      <c r="F70" s="19" t="s">
        <v>462</v>
      </c>
      <c r="G70" s="19"/>
      <c r="H70" s="20">
        <f t="shared" si="6"/>
        <v>0</v>
      </c>
      <c r="I70" s="20">
        <f t="shared" si="7"/>
        <v>100</v>
      </c>
      <c r="J70" s="22"/>
      <c r="K70" s="16" t="s">
        <v>462</v>
      </c>
      <c r="L70" s="16"/>
      <c r="M70" s="20">
        <f t="shared" si="8"/>
        <v>0</v>
      </c>
      <c r="N70" s="20">
        <f t="shared" si="9"/>
        <v>100</v>
      </c>
      <c r="O70" s="7"/>
      <c r="P70" s="6">
        <f t="shared" si="10"/>
        <v>200</v>
      </c>
      <c r="Q70" s="6">
        <f t="shared" si="11"/>
      </c>
      <c r="R70" s="60"/>
      <c r="S70" s="47"/>
    </row>
    <row r="71" spans="1:19" ht="12.75">
      <c r="A71" s="72"/>
      <c r="B71" s="9"/>
      <c r="C71" s="108"/>
      <c r="E71" s="21"/>
      <c r="F71" s="19"/>
      <c r="G71" s="19"/>
      <c r="H71" s="20"/>
      <c r="I71" s="20"/>
      <c r="J71" s="22"/>
      <c r="K71" s="16"/>
      <c r="L71" s="16"/>
      <c r="M71" s="20"/>
      <c r="N71" s="20"/>
      <c r="O71" s="7"/>
      <c r="P71" s="6"/>
      <c r="Q71" s="6"/>
      <c r="R71" s="60"/>
      <c r="S71" s="47"/>
    </row>
    <row r="72" spans="1:19" ht="12.75">
      <c r="A72" s="72"/>
      <c r="B72" s="5"/>
      <c r="C72" s="10"/>
      <c r="D72" s="6"/>
      <c r="E72" s="21"/>
      <c r="F72" s="19"/>
      <c r="G72" s="19"/>
      <c r="H72" s="20"/>
      <c r="I72" s="20"/>
      <c r="J72" s="22"/>
      <c r="K72" s="16"/>
      <c r="L72" s="16"/>
      <c r="M72" s="20"/>
      <c r="N72" s="20"/>
      <c r="O72" s="7"/>
      <c r="P72" s="6"/>
      <c r="Q72" s="6"/>
      <c r="R72" s="60"/>
      <c r="S72" s="47"/>
    </row>
    <row r="73" spans="1:19" ht="12.75">
      <c r="A73" s="72"/>
      <c r="B73" s="5"/>
      <c r="C73" s="10"/>
      <c r="D73" s="6"/>
      <c r="E73" s="21"/>
      <c r="F73" s="19"/>
      <c r="G73" s="19"/>
      <c r="H73" s="20"/>
      <c r="I73" s="20"/>
      <c r="J73" s="22"/>
      <c r="K73" s="16"/>
      <c r="L73" s="16"/>
      <c r="M73" s="20"/>
      <c r="N73" s="20"/>
      <c r="O73" s="7"/>
      <c r="P73" s="6"/>
      <c r="Q73" s="6"/>
      <c r="R73" s="60"/>
      <c r="S73" s="47"/>
    </row>
    <row r="74" spans="1:19" ht="12.75">
      <c r="A74" s="72"/>
      <c r="B74" s="5"/>
      <c r="C74" s="10"/>
      <c r="D74" s="6"/>
      <c r="E74" s="21"/>
      <c r="F74" s="19"/>
      <c r="G74" s="19"/>
      <c r="H74" s="20"/>
      <c r="I74" s="20"/>
      <c r="J74" s="22"/>
      <c r="K74" s="16"/>
      <c r="L74" s="16"/>
      <c r="M74" s="20"/>
      <c r="N74" s="20"/>
      <c r="O74" s="7"/>
      <c r="P74" s="6"/>
      <c r="Q74" s="6"/>
      <c r="R74" s="60"/>
      <c r="S74" s="47"/>
    </row>
    <row r="75" spans="1:19" ht="13.5" thickBot="1">
      <c r="A75" s="73"/>
      <c r="B75" s="63"/>
      <c r="C75" s="64"/>
      <c r="D75" s="65"/>
      <c r="E75" s="66"/>
      <c r="F75" s="122"/>
      <c r="G75" s="122"/>
      <c r="H75" s="68"/>
      <c r="I75" s="68"/>
      <c r="J75" s="69"/>
      <c r="K75" s="67"/>
      <c r="L75" s="67"/>
      <c r="M75" s="68"/>
      <c r="N75" s="68"/>
      <c r="O75" s="70"/>
      <c r="P75" s="65"/>
      <c r="Q75" s="65"/>
      <c r="R75" s="71"/>
      <c r="S75" s="47"/>
    </row>
  </sheetData>
  <sheetProtection sort="0"/>
  <autoFilter ref="S9:S75"/>
  <printOptions/>
  <pageMargins left="0.32" right="0.3" top="0.27" bottom="0.36" header="0.17" footer="0.16"/>
  <pageSetup horizontalDpi="600" verticalDpi="600" orientation="landscape" paperSize="9" scale="95" r:id="rId1"/>
  <headerFooter alignWithMargins="0">
    <oddFooter>&amp;C&amp;P&amp;R&amp;"Arial,курсив"&amp;A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Nechaeva</dc:creator>
  <cp:keywords/>
  <dc:description/>
  <cp:lastModifiedBy>Лена</cp:lastModifiedBy>
  <cp:lastPrinted>2006-07-02T13:49:45Z</cp:lastPrinted>
  <dcterms:created xsi:type="dcterms:W3CDTF">2006-06-01T07:46:35Z</dcterms:created>
  <dcterms:modified xsi:type="dcterms:W3CDTF">2006-08-03T04:45:12Z</dcterms:modified>
  <cp:category/>
  <cp:version/>
  <cp:contentType/>
  <cp:contentStatus/>
</cp:coreProperties>
</file>