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5" activeTab="5"/>
  </bookViews>
  <sheets>
    <sheet name="Личн_L" sheetId="1" r:id="rId1"/>
    <sheet name="Ком_L" sheetId="2" r:id="rId2"/>
    <sheet name="Личн_М" sheetId="3" r:id="rId3"/>
    <sheet name="Ком_М" sheetId="4" r:id="rId4"/>
    <sheet name="Личн_S" sheetId="5" r:id="rId5"/>
    <sheet name="Ком_S" sheetId="6" r:id="rId6"/>
  </sheets>
  <definedNames>
    <definedName name="_xlnm.Print_Area" localSheetId="1">'Ком_L'!$A$1:$L$59</definedName>
    <definedName name="_xlnm.Print_Area" localSheetId="0">'Личн_L'!$B$1:$P$63</definedName>
    <definedName name="_xlnm.Print_Area" localSheetId="4">'Личн_S'!$B$1:$P$59</definedName>
    <definedName name="_xlnm.Print_Area" localSheetId="2">'Личн_М'!$B$1:$P$57</definedName>
    <definedName name="Excel_BuiltIn__FilterDatabase">#REF!</definedName>
    <definedName name="Excel_BuiltIn__FilterDatabase_1">#REF!</definedName>
    <definedName name="Excel_BuiltIn__FilterDatabase_2">'Ком_L'!#REF!</definedName>
    <definedName name="Excel_BuiltIn__FilterDatabase_3">#REF!</definedName>
    <definedName name="Excel_BuiltIn__FilterDatabase_4">'Личн_L'!$Q$7:$Q$7</definedName>
    <definedName name="Excel_BuiltIn__FilterDatabase_5">#REF!</definedName>
    <definedName name="Excel_BuiltIn_Print_Area_4">'Ком_L'!$A$1:$L$55</definedName>
    <definedName name="Excel_BuiltIn_Print_Area_1">'Личн_L'!$A$1:$P$63</definedName>
    <definedName name="Excel_BuiltIn_Print_Area_1_1">'Ком_L'!$B$1:$H$11</definedName>
    <definedName name="Excel_BuiltIn_Print_Area_2">'Ком_L'!$A$1:$L$39</definedName>
    <definedName name="Excel_BuiltIn_Print_Area_2_1">'Ком_L'!$A$1:$K$39</definedName>
    <definedName name="Excel_BuiltIn_Print_Area_2_1_1">'Ком_L'!$A$1:$K$34</definedName>
    <definedName name="Excel_BuiltIn_Print_Area_2_1_1_1">#REF!</definedName>
    <definedName name="Excel_BuiltIn_Print_Area_2_1_1_1_1">#REF!</definedName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<sst xmlns="http://schemas.openxmlformats.org/spreadsheetml/2006/main" count="1088" uniqueCount="338">
  <si>
    <t xml:space="preserve">Протокол соревнований по аджилити   </t>
  </si>
  <si>
    <t>ЕВРАЗИЯ-2012</t>
  </si>
  <si>
    <t xml:space="preserve">Судья соревнований </t>
  </si>
  <si>
    <t>Кириллов М.В.</t>
  </si>
  <si>
    <t>Категория</t>
  </si>
  <si>
    <t>L</t>
  </si>
  <si>
    <t>Длина трассы аджилити</t>
  </si>
  <si>
    <t>Длина трассы джампинга</t>
  </si>
  <si>
    <t xml:space="preserve">Всего участников </t>
  </si>
  <si>
    <t>Скорость</t>
  </si>
  <si>
    <t>Контрольное время</t>
  </si>
  <si>
    <t>Max время</t>
  </si>
  <si>
    <t>Личный зачет</t>
  </si>
  <si>
    <t>команда</t>
  </si>
  <si>
    <t>№</t>
  </si>
  <si>
    <t>Спортсмен</t>
  </si>
  <si>
    <t>Собака</t>
  </si>
  <si>
    <t>Штраф на трассе</t>
  </si>
  <si>
    <t>Время</t>
  </si>
  <si>
    <t>Штраф за время</t>
  </si>
  <si>
    <t>Общий штраф</t>
  </si>
  <si>
    <t>Сумма штрафов</t>
  </si>
  <si>
    <t>штраф на трассе</t>
  </si>
  <si>
    <t>Сумма времени</t>
  </si>
  <si>
    <t>место</t>
  </si>
  <si>
    <t>Фламинго</t>
  </si>
  <si>
    <t>Старцева Алина</t>
  </si>
  <si>
    <t>б/к Уши</t>
  </si>
  <si>
    <t>АЛМАЗ</t>
  </si>
  <si>
    <t>Туманова Светлана</t>
  </si>
  <si>
    <t>б/к Бэйкон</t>
  </si>
  <si>
    <t>Иваново-макси</t>
  </si>
  <si>
    <t>Гущина Светлана</t>
  </si>
  <si>
    <t>б/к Артист Браво Триумф</t>
  </si>
  <si>
    <t>ЮнитL, Минск</t>
  </si>
  <si>
    <t>Саевец Светлана</t>
  </si>
  <si>
    <t>б/к Фром Юнит</t>
  </si>
  <si>
    <t>Смирнова Екатерина</t>
  </si>
  <si>
    <t>б/к Нафани Кеннет Блю Бриз</t>
  </si>
  <si>
    <t>Колобок</t>
  </si>
  <si>
    <t>Леонова Екатерина</t>
  </si>
  <si>
    <t>б/к Адель</t>
  </si>
  <si>
    <t>б/к Хит</t>
  </si>
  <si>
    <t>АГАТ</t>
  </si>
  <si>
    <t>Томилова Мария</t>
  </si>
  <si>
    <t>б/к Флаинг Лайон</t>
  </si>
  <si>
    <t>Сагдеева Елена</t>
  </si>
  <si>
    <t>б/к Айскнехт Роберт Брюс</t>
  </si>
  <si>
    <t>Вираж-1 Нижег.обл.</t>
  </si>
  <si>
    <t>Семова Кристина</t>
  </si>
  <si>
    <t>б/к Нафани Ингрид Блю</t>
  </si>
  <si>
    <t>Ильина Полина</t>
  </si>
  <si>
    <t>малинуа Штеффи</t>
  </si>
  <si>
    <t>Капустина Елена</t>
  </si>
  <si>
    <t>б/к ИмперияЗвездная</t>
  </si>
  <si>
    <t>АКАЦИЯ</t>
  </si>
  <si>
    <t xml:space="preserve">Овченкова Юлия </t>
  </si>
  <si>
    <t>б/к Бекхэм</t>
  </si>
  <si>
    <t>Кондрашова Светлана</t>
  </si>
  <si>
    <t>б/к Рашани</t>
  </si>
  <si>
    <t>Вираж-2 Нижег.обл./СПб</t>
  </si>
  <si>
    <t>б/к Усейна Болт</t>
  </si>
  <si>
    <t>Колибри</t>
  </si>
  <si>
    <t>Христий Ирина</t>
  </si>
  <si>
    <t>б/к Аллерт</t>
  </si>
  <si>
    <t>СПБ</t>
  </si>
  <si>
    <t>Пацкевич Екатерина</t>
  </si>
  <si>
    <t>босерон Альфа Сагиттариус Бади Адо</t>
  </si>
  <si>
    <t>б/к Санни</t>
  </si>
  <si>
    <t>Михайлова Татьяна</t>
  </si>
  <si>
    <t>нем.овчарка ЛенвальдВельд</t>
  </si>
  <si>
    <t>Рысенкова Ирина</t>
  </si>
  <si>
    <t>б/к Престиж</t>
  </si>
  <si>
    <t xml:space="preserve">Кудрина Анна </t>
  </si>
  <si>
    <t>б/к Perpetum Mobile</t>
  </si>
  <si>
    <t>Лучинкина Марина</t>
  </si>
  <si>
    <t>малинуа Ямаха</t>
  </si>
  <si>
    <t>Фролова Нина</t>
  </si>
  <si>
    <t>б/к Айскнехт Импоссибл Имп</t>
  </si>
  <si>
    <t>АЗАРТ</t>
  </si>
  <si>
    <t>Серова Марина</t>
  </si>
  <si>
    <t>б/к Дакша</t>
  </si>
  <si>
    <t>ЮнитL, Минск/Киев</t>
  </si>
  <si>
    <t>Немченко Марина</t>
  </si>
  <si>
    <t>б/к Екстра Зотерхоф</t>
  </si>
  <si>
    <t>б/к Актавия Спорт Хэррикан</t>
  </si>
  <si>
    <t>Мешков Сергей</t>
  </si>
  <si>
    <t>б/к Джасти</t>
  </si>
  <si>
    <t xml:space="preserve">Банщикова Александра </t>
  </si>
  <si>
    <t>б/к Бьерндален</t>
  </si>
  <si>
    <t>б/к Скиппи</t>
  </si>
  <si>
    <t>снят</t>
  </si>
  <si>
    <t xml:space="preserve">Тактаева Елена </t>
  </si>
  <si>
    <t>б/к Созвездие Геры Аста Айскрим</t>
  </si>
  <si>
    <t>Лакошко Елена</t>
  </si>
  <si>
    <t>малинуа Тара от Сольника</t>
  </si>
  <si>
    <t>Столярова Екатерина</t>
  </si>
  <si>
    <t>голден-ретривер Форэвэ Кокчейфе</t>
  </si>
  <si>
    <t>Сидорова Светлана</t>
  </si>
  <si>
    <t>выжла ГернГроссФлора</t>
  </si>
  <si>
    <t>метис Легран</t>
  </si>
  <si>
    <t>Гришук Виктория</t>
  </si>
  <si>
    <t>риджбек Лаки</t>
  </si>
  <si>
    <t>Захарова Екатерина</t>
  </si>
  <si>
    <t>б/к Пауэр Флай</t>
  </si>
  <si>
    <t>Витюгов Алексей</t>
  </si>
  <si>
    <t>далматин Анж де Солей Габриэлла</t>
  </si>
  <si>
    <t>Ильина Наталья</t>
  </si>
  <si>
    <t>австр.овчарка Лесс Фэнтази Ван Дейк</t>
  </si>
  <si>
    <t>Костр.обл.1</t>
  </si>
  <si>
    <t>Иванова Владлена</t>
  </si>
  <si>
    <t>керриблютерьер Айхенэкк Жаклин Голден Квин</t>
  </si>
  <si>
    <t>Волкова Анастасия</t>
  </si>
  <si>
    <t>метис Санни</t>
  </si>
  <si>
    <t>Бабынина Елена</t>
  </si>
  <si>
    <t>малинуа Алмаз Страж Закона</t>
  </si>
  <si>
    <t>б/к Созвездие Геры Адриатика</t>
  </si>
  <si>
    <t>Кочетова Елена</t>
  </si>
  <si>
    <t>б/к Экси</t>
  </si>
  <si>
    <t>Сычёва Юлия</t>
  </si>
  <si>
    <t>б/к Прайм Тайм</t>
  </si>
  <si>
    <t>Мешкова Наталья</t>
  </si>
  <si>
    <t>б/к Созвездие Геры Альфа Центавра</t>
  </si>
  <si>
    <t>Вялова Татьяна</t>
  </si>
  <si>
    <t>б/к Созвездие Геры Лайт Сноу Флэйк</t>
  </si>
  <si>
    <t>Смирнова Дарья</t>
  </si>
  <si>
    <t>б/к Мэлс</t>
  </si>
  <si>
    <t>б/к Maeglin Habile</t>
  </si>
  <si>
    <t>б/к Индира Несси Лайт</t>
  </si>
  <si>
    <t>Абросимова Ирина</t>
  </si>
  <si>
    <t>б/к Созвездие Геры Алонсо</t>
  </si>
  <si>
    <t>Мешкова Елена</t>
  </si>
  <si>
    <t>б/к Вики</t>
  </si>
  <si>
    <t>Улыбина Магарита</t>
  </si>
  <si>
    <t>б/к Артемида</t>
  </si>
  <si>
    <t>Гречкин Григорий</t>
  </si>
  <si>
    <t xml:space="preserve">б/к Vensedorstel </t>
  </si>
  <si>
    <t>шелти Марти</t>
  </si>
  <si>
    <t>б/к Альф</t>
  </si>
  <si>
    <t>Шишакина Елена</t>
  </si>
  <si>
    <t xml:space="preserve">б/к Эбби </t>
  </si>
  <si>
    <t>Всего команд</t>
  </si>
  <si>
    <t>Командный зачет</t>
  </si>
  <si>
    <t>Команда</t>
  </si>
  <si>
    <t>спортсмен</t>
  </si>
  <si>
    <t>сортировка</t>
  </si>
  <si>
    <t>Вираж-1 Нижег.обл</t>
  </si>
  <si>
    <t>Вираж-2, Нижег.обл</t>
  </si>
  <si>
    <t>С-Петербург</t>
  </si>
  <si>
    <t>Костромская обл.-1</t>
  </si>
  <si>
    <t>M</t>
  </si>
  <si>
    <t>АБСОЛЮТ</t>
  </si>
  <si>
    <t>пирен.овчарка Дези</t>
  </si>
  <si>
    <t>АЛЬФА</t>
  </si>
  <si>
    <t>пирен.овчарка ХардиХарт</t>
  </si>
  <si>
    <t>АЛТЫН</t>
  </si>
  <si>
    <t>шелти Золотой Ураган Бронзовый Лев</t>
  </si>
  <si>
    <t>ЮнитМ, Минск</t>
  </si>
  <si>
    <t>Медведева Юлия</t>
  </si>
  <si>
    <t>цвергшнауцер GOLDEN KEY</t>
  </si>
  <si>
    <t>Иваново-медиум</t>
  </si>
  <si>
    <t>шелти Торнео Драйв</t>
  </si>
  <si>
    <t>Вираж-4 Нижег.обл.</t>
  </si>
  <si>
    <t>гл.фокстерьер Дьюти Вин Чинзанно</t>
  </si>
  <si>
    <t>Ятманова Юлия</t>
  </si>
  <si>
    <t>шелти Смайлик Хи</t>
  </si>
  <si>
    <t>Вираж-3 Нижег.обл.</t>
  </si>
  <si>
    <t>вельштерьер Kelt</t>
  </si>
  <si>
    <t>гл.фокстерьер Гарсия Морено</t>
  </si>
  <si>
    <t>Костр.обл.2</t>
  </si>
  <si>
    <t xml:space="preserve">Марченко Марина </t>
  </si>
  <si>
    <t xml:space="preserve">шелти Амаретто Блэк </t>
  </si>
  <si>
    <t>шелти Брюс Быстрый Ветерок</t>
  </si>
  <si>
    <t>Куратова Анна</t>
  </si>
  <si>
    <t>шелти Лакки</t>
  </si>
  <si>
    <t>Трапезникова Анна</t>
  </si>
  <si>
    <t>шелти Бесспорная Фаворитка</t>
  </si>
  <si>
    <t xml:space="preserve">Алексеева Элла </t>
  </si>
  <si>
    <t xml:space="preserve">шелти Ивушка из Тверской Сказки </t>
  </si>
  <si>
    <t>Устьянцева Людмила</t>
  </si>
  <si>
    <t>рус.спаниель Джессика</t>
  </si>
  <si>
    <t>Иванова Анна</t>
  </si>
  <si>
    <t>метис Понка</t>
  </si>
  <si>
    <t>шелти Фруктовая Карамелька из Старой Шуи</t>
  </si>
  <si>
    <t>Лаврова Алла</t>
  </si>
  <si>
    <t>шелти Марвитхолл Провокация</t>
  </si>
  <si>
    <t>шелти Марвитхолл Фортуна</t>
  </si>
  <si>
    <t>шелти НаивЭлегияЗолотойОлимп</t>
  </si>
  <si>
    <t>шелти Марвитхолл Орнелла Мути</t>
  </si>
  <si>
    <t>Крутоярова Виктория</t>
  </si>
  <si>
    <t xml:space="preserve">метис Кассандра </t>
  </si>
  <si>
    <t>Герасимова Марина</t>
  </si>
  <si>
    <t>б/к Феррари</t>
  </si>
  <si>
    <t>вельштерьер Vicway Silver Arrow</t>
  </si>
  <si>
    <t>б/к Бэсси</t>
  </si>
  <si>
    <t>Ефременкова Ольга</t>
  </si>
  <si>
    <t>шелти Искуситель</t>
  </si>
  <si>
    <t>Долгачева Елена</t>
  </si>
  <si>
    <t>шелти БлекФоксАрон</t>
  </si>
  <si>
    <t>Правосудова Светлана</t>
  </si>
  <si>
    <t>шелти Барбари с Скай Визард</t>
  </si>
  <si>
    <t>шелти Катрилонс Онтарио</t>
  </si>
  <si>
    <t>метис Чали</t>
  </si>
  <si>
    <t>Красовская Ольга</t>
  </si>
  <si>
    <t>фокстерьер Ребекка</t>
  </si>
  <si>
    <t>шелти Феликс</t>
  </si>
  <si>
    <t>фокстерьер Форсаж</t>
  </si>
  <si>
    <t>ам.кокер-спаниель Яндекс</t>
  </si>
  <si>
    <t>Шевалдина Анастасия</t>
  </si>
  <si>
    <t>гл.фокстерьер Гранд Витара</t>
  </si>
  <si>
    <t>Пономарева Екатерина</t>
  </si>
  <si>
    <t>шелти Лилу</t>
  </si>
  <si>
    <t xml:space="preserve">Семина Юлия </t>
  </si>
  <si>
    <t xml:space="preserve">б/к Айскнехт Мамба </t>
  </si>
  <si>
    <t>Резниченко Дарья</t>
  </si>
  <si>
    <t>гл.фокстерьер Айскнехт Инесса</t>
  </si>
  <si>
    <t>Лапшина Ирина</t>
  </si>
  <si>
    <t>шелти Марвитхолл Ясмин</t>
  </si>
  <si>
    <t>фокстерьер Зверобой</t>
  </si>
  <si>
    <t>Ларюшин Анатолий</t>
  </si>
  <si>
    <t>фокстерьер Канопус</t>
  </si>
  <si>
    <t>Максимова Юлия</t>
  </si>
  <si>
    <t>шелти Енди Егорушка</t>
  </si>
  <si>
    <t>фокстерьер Юкси</t>
  </si>
  <si>
    <t>б/к Дилли</t>
  </si>
  <si>
    <t>Пирогова Наталья</t>
  </si>
  <si>
    <t>пирен.овчарка Рони</t>
  </si>
  <si>
    <t>Гриднева Галина</t>
  </si>
  <si>
    <t>этленбухер АбуДаби</t>
  </si>
  <si>
    <t>Александрина Юлия</t>
  </si>
  <si>
    <t>метис Ника</t>
  </si>
  <si>
    <t>ЮнитМ</t>
  </si>
  <si>
    <t>Голомидова Екатерина</t>
  </si>
  <si>
    <t>шелти Ажур Бомонд Дискавери</t>
  </si>
  <si>
    <t>Шелякина Мария</t>
  </si>
  <si>
    <t>гл.фокстерьер Бруста</t>
  </si>
  <si>
    <t>фокстерьер Вешка</t>
  </si>
  <si>
    <t>М</t>
  </si>
  <si>
    <t>время</t>
  </si>
  <si>
    <t>Вираж-3 Нижег.обл</t>
  </si>
  <si>
    <t>Костромская обл-2</t>
  </si>
  <si>
    <t>б/к Айскнехт Мамба</t>
  </si>
  <si>
    <t>Вираж-4 Нижег.обл</t>
  </si>
  <si>
    <t>S</t>
  </si>
  <si>
    <t>Спб 1</t>
  </si>
  <si>
    <t>шелти Династия Санни Фемели</t>
  </si>
  <si>
    <t>АВАНГАРД</t>
  </si>
  <si>
    <t>шелти Чикаго</t>
  </si>
  <si>
    <t xml:space="preserve">Ганеева Светлана </t>
  </si>
  <si>
    <t>шелти Арт Филисити Матисс</t>
  </si>
  <si>
    <t>АМУЛЕТ</t>
  </si>
  <si>
    <t>шпиц Амиго</t>
  </si>
  <si>
    <t>шелти Сенди Май Дрим</t>
  </si>
  <si>
    <t>Иваново-мини-2</t>
  </si>
  <si>
    <t>Медведкова Елена</t>
  </si>
  <si>
    <t>шпиц Дорсдорф Орхидея</t>
  </si>
  <si>
    <t>Левченко Анастасия</t>
  </si>
  <si>
    <t>шелти Джорид Джентельмен Удачи</t>
  </si>
  <si>
    <t>Иваново-мини-1</t>
  </si>
  <si>
    <t>шелти Каспер</t>
  </si>
  <si>
    <t>шпиц Нуки-Нуки</t>
  </si>
  <si>
    <t>Короткова Светлана</t>
  </si>
  <si>
    <t>метис Ромашка</t>
  </si>
  <si>
    <t>шелти Звездная Экспрессия</t>
  </si>
  <si>
    <t>Петренко Янина</t>
  </si>
  <si>
    <t>шелти Огненный Дождь из Старой Шуи</t>
  </si>
  <si>
    <t>Костр.обл.3</t>
  </si>
  <si>
    <t>Соколова Светлана</t>
  </si>
  <si>
    <t>пудель Вини Пух</t>
  </si>
  <si>
    <t>Ясенево</t>
  </si>
  <si>
    <t>папильон Флай</t>
  </si>
  <si>
    <t>Шульга Татьяна</t>
  </si>
  <si>
    <t>пудель Коррида</t>
  </si>
  <si>
    <t>шелти КуинСториБельФанто</t>
  </si>
  <si>
    <t>папильон Unas Vom Schwabenhof</t>
  </si>
  <si>
    <t>Шишкина Анна</t>
  </si>
  <si>
    <t>пудель Харизма</t>
  </si>
  <si>
    <t>шпиц Цунами</t>
  </si>
  <si>
    <t>цвергпинчер Эорис Дилари Ли</t>
  </si>
  <si>
    <t>Вираж-5 Нижег.обл.</t>
  </si>
  <si>
    <t>шелти Лакнест Ин Зе Мист</t>
  </si>
  <si>
    <t>шелти Идеал Бьютифул Ченс</t>
  </si>
  <si>
    <t>АКТИВ</t>
  </si>
  <si>
    <t>Тимофеева Инесса</t>
  </si>
  <si>
    <t>шпиц Я Фея</t>
  </si>
  <si>
    <t>пудель Чероки</t>
  </si>
  <si>
    <t>Ганеева Светлана</t>
  </si>
  <si>
    <t xml:space="preserve"> шелти Жесвит Литл Виннер</t>
  </si>
  <si>
    <t>Костр.обл.4</t>
  </si>
  <si>
    <t>Корнева Любовь</t>
  </si>
  <si>
    <t>ам.кокерспаниельИнтим Иллюжион</t>
  </si>
  <si>
    <t>шпиц Айскнехт Эльфания</t>
  </si>
  <si>
    <t>Капустина Мария</t>
  </si>
  <si>
    <t>шелти Свээнлейк Витал Пауэр</t>
  </si>
  <si>
    <t>Дунаева Анастасия</t>
  </si>
  <si>
    <t>шелти Асмодей Гейша</t>
  </si>
  <si>
    <t>шпиц Марго</t>
  </si>
  <si>
    <t>прт Типтоп Тэкна</t>
  </si>
  <si>
    <t>Почуева Дарья</t>
  </si>
  <si>
    <t>цвергпинчер Little Model's Voyager</t>
  </si>
  <si>
    <t>парс.рас.терьер Мафия</t>
  </si>
  <si>
    <t>Волкова Надежда</t>
  </si>
  <si>
    <t>дрт Биче</t>
  </si>
  <si>
    <t>Лисицына Ольга</t>
  </si>
  <si>
    <t>шелти Гордый Лис</t>
  </si>
  <si>
    <t>Миланович Ирина</t>
  </si>
  <si>
    <t>шелти Евразия Санни Фэмили</t>
  </si>
  <si>
    <t>Дубичева Любовь</t>
  </si>
  <si>
    <t>шпиц Тайна</t>
  </si>
  <si>
    <t>Зверович Дарья</t>
  </si>
  <si>
    <t>цвергшнауцер Багира</t>
  </si>
  <si>
    <t>Володина Надежда</t>
  </si>
  <si>
    <t>карл.пудель Невский Сувенир Хохлома Золотая</t>
  </si>
  <si>
    <t xml:space="preserve">шелти Изумрудик из Старой Шуи </t>
  </si>
  <si>
    <t>Рубченя Анастасия</t>
  </si>
  <si>
    <t>цвергпинчер Бархатный Цветок Виола</t>
  </si>
  <si>
    <t>Саватеева Мария</t>
  </si>
  <si>
    <t>шелти Бэль с Берега Надежды</t>
  </si>
  <si>
    <t>Бабынина Анастасия</t>
  </si>
  <si>
    <t>шелти.Хлоя</t>
  </si>
  <si>
    <t xml:space="preserve">Горячева Светлана </t>
  </si>
  <si>
    <t>шелти Неженка Принцесса из Старой Шуи</t>
  </si>
  <si>
    <t>прт Пати с Красной Горки</t>
  </si>
  <si>
    <t>пудель Дарума</t>
  </si>
  <si>
    <t>шипперке Кложетта</t>
  </si>
  <si>
    <t>парс.рас.терьер Люка</t>
  </si>
  <si>
    <t>Петрова Юлия</t>
  </si>
  <si>
    <t>цвергшн.Далертис Орион Стар Трек</t>
  </si>
  <si>
    <t xml:space="preserve">Вираж-5 </t>
  </si>
  <si>
    <t>шелти Богиня Любви Афродита</t>
  </si>
  <si>
    <t>шпиц Томми</t>
  </si>
  <si>
    <t>Патрикеева Ольга</t>
  </si>
  <si>
    <t>цвергпинчер Малагрис УльфУни</t>
  </si>
  <si>
    <t>С-Петербург-1</t>
  </si>
  <si>
    <t>Вираж-5 Нижег.обл</t>
  </si>
  <si>
    <t>шелти Визаут Ребьюк Рэй</t>
  </si>
  <si>
    <t>Костромская обл-3</t>
  </si>
  <si>
    <t>Костромская обл-4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</si>
</sst>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9">
    <font>
      <sz val="10"/>
      <name val="Arial Cyr"/>
      <family val="2"/>
    </font>
    <font>
      <sz val="10"/>
      <name val="Arial"/>
      <family val="0"/>
    </font>
    <font>
      <sz val="14"/>
      <name val="Arial Unicode MS"/>
      <family val="2"/>
    </font>
    <font>
      <b/>
      <sz val="14"/>
      <name val="Arial Cyr"/>
      <family val="2"/>
    </font>
    <font>
      <sz val="10"/>
      <color indexed="22"/>
      <name val="Arial Cyr"/>
      <family val="2"/>
    </font>
    <font>
      <b/>
      <sz val="10"/>
      <name val="Arial Cyr"/>
      <family val="2"/>
    </font>
    <font>
      <sz val="10"/>
      <color indexed="31"/>
      <name val="Arial Cyr"/>
      <family val="2"/>
    </font>
    <font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9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64" fontId="3" fillId="0" borderId="1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left"/>
    </xf>
    <xf numFmtId="166" fontId="0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3" xfId="0" applyBorder="1" applyAlignment="1">
      <alignment/>
    </xf>
    <xf numFmtId="164" fontId="4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 wrapText="1"/>
    </xf>
    <xf numFmtId="164" fontId="0" fillId="0" borderId="7" xfId="0" applyFont="1" applyBorder="1" applyAlignment="1">
      <alignment vertical="center" textRotation="90"/>
    </xf>
    <xf numFmtId="165" fontId="0" fillId="0" borderId="0" xfId="0" applyNumberFormat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ont="1" applyAlignment="1">
      <alignment vertical="center"/>
    </xf>
    <xf numFmtId="164" fontId="4" fillId="0" borderId="8" xfId="0" applyFont="1" applyBorder="1" applyAlignment="1">
      <alignment/>
    </xf>
    <xf numFmtId="164" fontId="0" fillId="0" borderId="9" xfId="0" applyFont="1" applyBorder="1" applyAlignment="1">
      <alignment horizontal="center"/>
    </xf>
    <xf numFmtId="164" fontId="0" fillId="0" borderId="9" xfId="0" applyFont="1" applyBorder="1" applyAlignment="1">
      <alignment horizontal="left"/>
    </xf>
    <xf numFmtId="164" fontId="0" fillId="0" borderId="10" xfId="0" applyFont="1" applyBorder="1" applyAlignment="1">
      <alignment horizontal="left"/>
    </xf>
    <xf numFmtId="164" fontId="0" fillId="0" borderId="11" xfId="0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9" xfId="0" applyFont="1" applyBorder="1" applyAlignment="1" applyProtection="1">
      <alignment horizontal="center"/>
      <protection locked="0"/>
    </xf>
    <xf numFmtId="164" fontId="0" fillId="0" borderId="12" xfId="0" applyFont="1" applyFill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1" xfId="0" applyBorder="1" applyAlignment="1" applyProtection="1">
      <alignment horizontal="center"/>
      <protection locked="0"/>
    </xf>
    <xf numFmtId="166" fontId="0" fillId="0" borderId="9" xfId="0" applyNumberFormat="1" applyFont="1" applyBorder="1" applyAlignment="1" applyProtection="1">
      <alignment horizontal="center"/>
      <protection locked="0"/>
    </xf>
    <xf numFmtId="164" fontId="4" fillId="0" borderId="13" xfId="0" applyFont="1" applyBorder="1" applyAlignment="1">
      <alignment/>
    </xf>
    <xf numFmtId="164" fontId="1" fillId="0" borderId="14" xfId="0" applyFont="1" applyFill="1" applyBorder="1" applyAlignment="1">
      <alignment horizontal="center" shrinkToFit="1"/>
    </xf>
    <xf numFmtId="164" fontId="0" fillId="0" borderId="14" xfId="0" applyFont="1" applyFill="1" applyBorder="1" applyAlignment="1">
      <alignment/>
    </xf>
    <xf numFmtId="164" fontId="0" fillId="0" borderId="15" xfId="0" applyFont="1" applyFill="1" applyBorder="1" applyAlignment="1">
      <alignment horizontal="left"/>
    </xf>
    <xf numFmtId="164" fontId="0" fillId="0" borderId="11" xfId="0" applyFont="1" applyBorder="1" applyAlignment="1" applyProtection="1">
      <alignment horizontal="center"/>
      <protection locked="0"/>
    </xf>
    <xf numFmtId="164" fontId="0" fillId="0" borderId="11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1" fillId="0" borderId="9" xfId="0" applyFont="1" applyFill="1" applyBorder="1" applyAlignment="1">
      <alignment horizontal="center" shrinkToFit="1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center" shrinkToFit="1"/>
    </xf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0" fillId="0" borderId="16" xfId="0" applyFont="1" applyBorder="1" applyAlignment="1">
      <alignment/>
    </xf>
    <xf numFmtId="164" fontId="0" fillId="0" borderId="5" xfId="0" applyFont="1" applyBorder="1" applyAlignment="1">
      <alignment horizontal="center" vertical="center" textRotation="90"/>
    </xf>
    <xf numFmtId="164" fontId="0" fillId="0" borderId="17" xfId="0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6" fillId="0" borderId="18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1" fillId="0" borderId="5" xfId="0" applyFont="1" applyBorder="1" applyAlignment="1">
      <alignment horizontal="center" vertical="center" textRotation="90" wrapText="1"/>
    </xf>
    <xf numFmtId="164" fontId="1" fillId="0" borderId="19" xfId="0" applyFont="1" applyFill="1" applyBorder="1" applyAlignment="1">
      <alignment horizontal="center" shrinkToFit="1"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 horizontal="left"/>
    </xf>
    <xf numFmtId="164" fontId="0" fillId="0" borderId="21" xfId="0" applyFont="1" applyBorder="1" applyAlignment="1" applyProtection="1">
      <alignment horizontal="center"/>
      <protection locked="0"/>
    </xf>
    <xf numFmtId="164" fontId="0" fillId="0" borderId="22" xfId="0" applyFont="1" applyBorder="1" applyAlignment="1" applyProtection="1">
      <alignment horizontal="center"/>
      <protection locked="0"/>
    </xf>
    <xf numFmtId="164" fontId="0" fillId="0" borderId="22" xfId="0" applyFont="1" applyFill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4" fontId="0" fillId="0" borderId="5" xfId="0" applyFont="1" applyBorder="1" applyAlignment="1">
      <alignment horizontal="center" vertical="center"/>
    </xf>
    <xf numFmtId="164" fontId="6" fillId="0" borderId="23" xfId="0" applyFont="1" applyBorder="1" applyAlignment="1">
      <alignment horizontal="center"/>
    </xf>
    <xf numFmtId="164" fontId="5" fillId="0" borderId="24" xfId="0" applyFont="1" applyBorder="1" applyAlignment="1">
      <alignment horizontal="center" vertical="center"/>
    </xf>
    <xf numFmtId="164" fontId="1" fillId="0" borderId="11" xfId="0" applyFont="1" applyFill="1" applyBorder="1" applyAlignment="1">
      <alignment horizontal="center" shrinkToFit="1"/>
    </xf>
    <xf numFmtId="164" fontId="0" fillId="0" borderId="11" xfId="0" applyFont="1" applyBorder="1" applyAlignment="1">
      <alignment/>
    </xf>
    <xf numFmtId="164" fontId="0" fillId="0" borderId="20" xfId="0" applyFont="1" applyFill="1" applyBorder="1" applyAlignment="1">
      <alignment horizontal="left"/>
    </xf>
    <xf numFmtId="164" fontId="6" fillId="0" borderId="25" xfId="0" applyFont="1" applyBorder="1" applyAlignment="1">
      <alignment horizontal="center" vertical="center"/>
    </xf>
    <xf numFmtId="164" fontId="0" fillId="0" borderId="8" xfId="0" applyFont="1" applyBorder="1" applyAlignment="1" applyProtection="1">
      <alignment horizontal="center"/>
      <protection locked="0"/>
    </xf>
    <xf numFmtId="164" fontId="1" fillId="0" borderId="26" xfId="0" applyFont="1" applyFill="1" applyBorder="1" applyAlignment="1">
      <alignment horizontal="center" shrinkToFit="1"/>
    </xf>
    <xf numFmtId="164" fontId="0" fillId="0" borderId="26" xfId="0" applyFont="1" applyFill="1" applyBorder="1" applyAlignment="1">
      <alignment/>
    </xf>
    <xf numFmtId="164" fontId="0" fillId="0" borderId="27" xfId="0" applyFont="1" applyFill="1" applyBorder="1" applyAlignment="1">
      <alignment horizontal="left"/>
    </xf>
    <xf numFmtId="164" fontId="0" fillId="0" borderId="28" xfId="0" applyFont="1" applyBorder="1" applyAlignment="1" applyProtection="1">
      <alignment horizontal="center"/>
      <protection locked="0"/>
    </xf>
    <xf numFmtId="164" fontId="0" fillId="0" borderId="26" xfId="0" applyFont="1" applyBorder="1" applyAlignment="1" applyProtection="1">
      <alignment horizontal="center"/>
      <protection locked="0"/>
    </xf>
    <xf numFmtId="164" fontId="0" fillId="0" borderId="29" xfId="0" applyFont="1" applyFill="1" applyBorder="1" applyAlignment="1">
      <alignment horizontal="center"/>
    </xf>
    <xf numFmtId="164" fontId="0" fillId="0" borderId="27" xfId="0" applyFont="1" applyFill="1" applyBorder="1" applyAlignment="1">
      <alignment horizontal="center"/>
    </xf>
    <xf numFmtId="164" fontId="6" fillId="0" borderId="30" xfId="0" applyFont="1" applyBorder="1" applyAlignment="1">
      <alignment horizontal="center" vertical="center"/>
    </xf>
    <xf numFmtId="164" fontId="1" fillId="2" borderId="31" xfId="0" applyFont="1" applyFill="1" applyBorder="1" applyAlignment="1">
      <alignment horizontal="center" vertical="center" textRotation="90" wrapText="1"/>
    </xf>
    <xf numFmtId="164" fontId="0" fillId="2" borderId="32" xfId="0" applyFont="1" applyFill="1" applyBorder="1" applyAlignment="1">
      <alignment horizontal="center"/>
    </xf>
    <xf numFmtId="164" fontId="0" fillId="2" borderId="33" xfId="0" applyFont="1" applyFill="1" applyBorder="1" applyAlignment="1">
      <alignment horizontal="left"/>
    </xf>
    <xf numFmtId="164" fontId="0" fillId="2" borderId="34" xfId="0" applyFont="1" applyFill="1" applyBorder="1" applyAlignment="1">
      <alignment horizontal="left"/>
    </xf>
    <xf numFmtId="164" fontId="0" fillId="2" borderId="33" xfId="0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4" fontId="0" fillId="2" borderId="35" xfId="0" applyFont="1" applyFill="1" applyBorder="1" applyAlignment="1">
      <alignment horizontal="center" vertical="center"/>
    </xf>
    <xf numFmtId="164" fontId="6" fillId="2" borderId="25" xfId="0" applyFont="1" applyFill="1" applyBorder="1" applyAlignment="1">
      <alignment horizontal="center"/>
    </xf>
    <xf numFmtId="164" fontId="5" fillId="2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2" borderId="11" xfId="0" applyFont="1" applyFill="1" applyBorder="1" applyAlignment="1">
      <alignment horizontal="center"/>
    </xf>
    <xf numFmtId="164" fontId="0" fillId="2" borderId="9" xfId="0" applyFont="1" applyFill="1" applyBorder="1" applyAlignment="1">
      <alignment horizontal="left"/>
    </xf>
    <xf numFmtId="164" fontId="0" fillId="2" borderId="10" xfId="0" applyFont="1" applyFill="1" applyBorder="1" applyAlignment="1">
      <alignment horizontal="left"/>
    </xf>
    <xf numFmtId="164" fontId="0" fillId="2" borderId="9" xfId="0" applyFont="1" applyFill="1" applyBorder="1" applyAlignment="1">
      <alignment horizontal="center"/>
    </xf>
    <xf numFmtId="164" fontId="6" fillId="2" borderId="25" xfId="0" applyFont="1" applyFill="1" applyBorder="1" applyAlignment="1">
      <alignment horizontal="center" vertical="center"/>
    </xf>
    <xf numFmtId="164" fontId="0" fillId="2" borderId="26" xfId="0" applyFont="1" applyFill="1" applyBorder="1" applyAlignment="1">
      <alignment horizontal="center"/>
    </xf>
    <xf numFmtId="164" fontId="0" fillId="2" borderId="29" xfId="0" applyFont="1" applyFill="1" applyBorder="1" applyAlignment="1">
      <alignment horizontal="left"/>
    </xf>
    <xf numFmtId="164" fontId="0" fillId="2" borderId="36" xfId="0" applyFont="1" applyFill="1" applyBorder="1" applyAlignment="1">
      <alignment horizontal="left"/>
    </xf>
    <xf numFmtId="164" fontId="0" fillId="2" borderId="29" xfId="0" applyFont="1" applyFill="1" applyBorder="1" applyAlignment="1">
      <alignment horizontal="center"/>
    </xf>
    <xf numFmtId="164" fontId="0" fillId="2" borderId="36" xfId="0" applyFont="1" applyFill="1" applyBorder="1" applyAlignment="1">
      <alignment horizontal="center"/>
    </xf>
    <xf numFmtId="164" fontId="6" fillId="2" borderId="30" xfId="0" applyFont="1" applyFill="1" applyBorder="1" applyAlignment="1">
      <alignment horizontal="center" vertical="center"/>
    </xf>
    <xf numFmtId="164" fontId="1" fillId="0" borderId="31" xfId="0" applyFont="1" applyBorder="1" applyAlignment="1">
      <alignment horizontal="center" vertical="center" textRotation="90" wrapText="1"/>
    </xf>
    <xf numFmtId="164" fontId="0" fillId="0" borderId="32" xfId="0" applyFont="1" applyBorder="1" applyAlignment="1">
      <alignment horizontal="center"/>
    </xf>
    <xf numFmtId="164" fontId="0" fillId="0" borderId="32" xfId="0" applyFont="1" applyBorder="1" applyAlignment="1">
      <alignment horizontal="left"/>
    </xf>
    <xf numFmtId="164" fontId="0" fillId="0" borderId="37" xfId="0" applyFont="1" applyBorder="1" applyAlignment="1">
      <alignment horizontal="left"/>
    </xf>
    <xf numFmtId="164" fontId="0" fillId="0" borderId="33" xfId="0" applyFont="1" applyBorder="1" applyAlignment="1">
      <alignment horizontal="center"/>
    </xf>
    <xf numFmtId="164" fontId="6" fillId="0" borderId="25" xfId="0" applyFont="1" applyBorder="1" applyAlignment="1">
      <alignment horizontal="center"/>
    </xf>
    <xf numFmtId="164" fontId="0" fillId="0" borderId="38" xfId="0" applyFont="1" applyBorder="1" applyAlignment="1">
      <alignment horizontal="left"/>
    </xf>
    <xf numFmtId="164" fontId="0" fillId="0" borderId="11" xfId="0" applyFont="1" applyFill="1" applyBorder="1" applyAlignment="1">
      <alignment horizontal="center"/>
    </xf>
    <xf numFmtId="164" fontId="0" fillId="0" borderId="33" xfId="0" applyFont="1" applyBorder="1" applyAlignment="1">
      <alignment horizontal="left"/>
    </xf>
    <xf numFmtId="164" fontId="0" fillId="0" borderId="26" xfId="0" applyFont="1" applyBorder="1" applyAlignment="1">
      <alignment horizontal="center"/>
    </xf>
    <xf numFmtId="164" fontId="0" fillId="0" borderId="29" xfId="0" applyFont="1" applyBorder="1" applyAlignment="1">
      <alignment horizontal="left"/>
    </xf>
    <xf numFmtId="164" fontId="0" fillId="0" borderId="36" xfId="0" applyFont="1" applyBorder="1" applyAlignment="1">
      <alignment horizontal="left"/>
    </xf>
    <xf numFmtId="164" fontId="0" fillId="0" borderId="29" xfId="0" applyFont="1" applyBorder="1" applyAlignment="1">
      <alignment horizontal="center"/>
    </xf>
    <xf numFmtId="164" fontId="0" fillId="0" borderId="36" xfId="0" applyFont="1" applyFill="1" applyBorder="1" applyAlignment="1">
      <alignment horizontal="center"/>
    </xf>
    <xf numFmtId="164" fontId="1" fillId="2" borderId="5" xfId="0" applyFont="1" applyFill="1" applyBorder="1" applyAlignment="1">
      <alignment horizontal="center" vertical="center" textRotation="90" wrapText="1"/>
    </xf>
    <xf numFmtId="164" fontId="0" fillId="2" borderId="11" xfId="0" applyFont="1" applyFill="1" applyBorder="1" applyAlignment="1">
      <alignment horizontal="left"/>
    </xf>
    <xf numFmtId="164" fontId="0" fillId="2" borderId="38" xfId="0" applyFont="1" applyFill="1" applyBorder="1" applyAlignment="1">
      <alignment horizontal="left"/>
    </xf>
    <xf numFmtId="164" fontId="0" fillId="2" borderId="8" xfId="0" applyFont="1" applyFill="1" applyBorder="1" applyAlignment="1">
      <alignment horizontal="center"/>
    </xf>
    <xf numFmtId="164" fontId="0" fillId="2" borderId="22" xfId="0" applyFont="1" applyFill="1" applyBorder="1" applyAlignment="1">
      <alignment horizontal="center"/>
    </xf>
    <xf numFmtId="164" fontId="0" fillId="2" borderId="26" xfId="0" applyFont="1" applyFill="1" applyBorder="1" applyAlignment="1">
      <alignment horizontal="left"/>
    </xf>
    <xf numFmtId="164" fontId="0" fillId="2" borderId="39" xfId="0" applyFont="1" applyFill="1" applyBorder="1" applyAlignment="1">
      <alignment horizontal="left"/>
    </xf>
    <xf numFmtId="164" fontId="0" fillId="2" borderId="28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 vertical="center" textRotation="90" wrapText="1"/>
    </xf>
    <xf numFmtId="164" fontId="0" fillId="0" borderId="9" xfId="0" applyFont="1" applyFill="1" applyBorder="1" applyAlignment="1">
      <alignment horizontal="left"/>
    </xf>
    <xf numFmtId="164" fontId="0" fillId="0" borderId="33" xfId="0" applyFont="1" applyFill="1" applyBorder="1" applyAlignment="1">
      <alignment horizontal="center"/>
    </xf>
    <xf numFmtId="164" fontId="5" fillId="0" borderId="24" xfId="0" applyFont="1" applyFill="1" applyBorder="1" applyAlignment="1">
      <alignment horizontal="center" vertical="center"/>
    </xf>
    <xf numFmtId="164" fontId="0" fillId="0" borderId="26" xfId="0" applyFont="1" applyFill="1" applyBorder="1" applyAlignment="1">
      <alignment horizontal="center"/>
    </xf>
    <xf numFmtId="164" fontId="0" fillId="0" borderId="29" xfId="0" applyFont="1" applyFill="1" applyBorder="1" applyAlignment="1">
      <alignment horizontal="left"/>
    </xf>
    <xf numFmtId="164" fontId="0" fillId="0" borderId="36" xfId="0" applyFont="1" applyFill="1" applyBorder="1" applyAlignment="1">
      <alignment horizontal="left"/>
    </xf>
    <xf numFmtId="164" fontId="0" fillId="0" borderId="28" xfId="0" applyFont="1" applyFill="1" applyBorder="1" applyAlignment="1">
      <alignment horizontal="center"/>
    </xf>
    <xf numFmtId="164" fontId="0" fillId="0" borderId="40" xfId="0" applyFont="1" applyFill="1" applyBorder="1" applyAlignment="1">
      <alignment horizontal="center"/>
    </xf>
    <xf numFmtId="164" fontId="1" fillId="2" borderId="41" xfId="0" applyFont="1" applyFill="1" applyBorder="1" applyAlignment="1">
      <alignment horizontal="center" vertical="center" textRotation="90" wrapText="1"/>
    </xf>
    <xf numFmtId="164" fontId="0" fillId="2" borderId="40" xfId="0" applyFont="1" applyFill="1" applyBorder="1" applyAlignment="1">
      <alignment horizontal="center"/>
    </xf>
    <xf numFmtId="164" fontId="7" fillId="2" borderId="5" xfId="0" applyFont="1" applyFill="1" applyBorder="1" applyAlignment="1">
      <alignment horizontal="center" vertical="center" textRotation="90" wrapText="1"/>
    </xf>
    <xf numFmtId="164" fontId="4" fillId="0" borderId="42" xfId="0" applyFont="1" applyBorder="1" applyAlignment="1">
      <alignment horizontal="center" vertical="center"/>
    </xf>
    <xf numFmtId="164" fontId="4" fillId="0" borderId="21" xfId="0" applyFont="1" applyBorder="1" applyAlignment="1">
      <alignment/>
    </xf>
    <xf numFmtId="164" fontId="0" fillId="0" borderId="19" xfId="0" applyFont="1" applyBorder="1" applyAlignment="1" applyProtection="1">
      <alignment horizontal="center"/>
      <protection locked="0"/>
    </xf>
    <xf numFmtId="164" fontId="7" fillId="0" borderId="5" xfId="0" applyFont="1" applyFill="1" applyBorder="1" applyAlignment="1">
      <alignment horizontal="center" vertical="center" textRotation="90" wrapText="1"/>
    </xf>
    <xf numFmtId="164" fontId="0" fillId="0" borderId="32" xfId="0" applyFont="1" applyFill="1" applyBorder="1" applyAlignment="1">
      <alignment horizontal="center"/>
    </xf>
    <xf numFmtId="164" fontId="0" fillId="0" borderId="33" xfId="0" applyFont="1" applyFill="1" applyBorder="1" applyAlignment="1">
      <alignment horizontal="left"/>
    </xf>
    <xf numFmtId="164" fontId="0" fillId="0" borderId="34" xfId="0" applyFont="1" applyFill="1" applyBorder="1" applyAlignment="1">
      <alignment horizontal="left"/>
    </xf>
    <xf numFmtId="164" fontId="0" fillId="0" borderId="35" xfId="0" applyFont="1" applyFill="1" applyBorder="1" applyAlignment="1">
      <alignment horizontal="center" vertical="center"/>
    </xf>
    <xf numFmtId="164" fontId="6" fillId="0" borderId="25" xfId="0" applyFont="1" applyFill="1" applyBorder="1" applyAlignment="1">
      <alignment horizontal="center"/>
    </xf>
    <xf numFmtId="164" fontId="6" fillId="0" borderId="25" xfId="0" applyFont="1" applyFill="1" applyBorder="1" applyAlignment="1">
      <alignment horizontal="center" vertical="center"/>
    </xf>
    <xf numFmtId="164" fontId="6" fillId="0" borderId="30" xfId="0" applyFont="1" applyFill="1" applyBorder="1" applyAlignment="1">
      <alignment horizontal="center" vertical="center"/>
    </xf>
    <xf numFmtId="164" fontId="8" fillId="0" borderId="31" xfId="0" applyFont="1" applyBorder="1" applyAlignment="1">
      <alignment horizontal="center" vertical="center" textRotation="90" wrapText="1"/>
    </xf>
    <xf numFmtId="164" fontId="0" fillId="2" borderId="5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selection activeCell="C78" sqref="C78"/>
    </sheetView>
  </sheetViews>
  <sheetFormatPr defaultColWidth="9.00390625" defaultRowHeight="12.75"/>
  <cols>
    <col min="1" max="1" width="0" style="0" hidden="1" customWidth="1"/>
    <col min="2" max="2" width="5.25390625" style="0" customWidth="1"/>
    <col min="3" max="3" width="24.25390625" style="0" customWidth="1"/>
    <col min="4" max="4" width="30.00390625" style="0" customWidth="1"/>
    <col min="5" max="5" width="8.75390625" style="0" customWidth="1"/>
    <col min="6" max="6" width="7.25390625" style="0" customWidth="1"/>
    <col min="7" max="7" width="8.25390625" style="0" customWidth="1"/>
    <col min="8" max="8" width="10.625" style="0" customWidth="1"/>
    <col min="9" max="12" width="0" style="0" hidden="1" customWidth="1"/>
    <col min="13" max="13" width="9.375" style="0" customWidth="1"/>
    <col min="16" max="16" width="4.375" style="0" customWidth="1"/>
    <col min="17" max="17" width="5.375" style="1" customWidth="1"/>
  </cols>
  <sheetData>
    <row r="1" spans="2:10" ht="12.75">
      <c r="B1" s="2" t="s">
        <v>0</v>
      </c>
      <c r="E1" s="3" t="s">
        <v>1</v>
      </c>
      <c r="F1" s="4"/>
      <c r="G1" s="5"/>
      <c r="H1" s="4"/>
      <c r="I1" s="6"/>
      <c r="J1" s="6"/>
    </row>
    <row r="2" spans="3:8" ht="12.75">
      <c r="C2" s="7" t="s">
        <v>2</v>
      </c>
      <c r="D2" s="4" t="s">
        <v>3</v>
      </c>
      <c r="F2" t="s">
        <v>4</v>
      </c>
      <c r="H2" s="8" t="s">
        <v>5</v>
      </c>
    </row>
    <row r="3" spans="5:12" ht="12.75">
      <c r="E3" s="9" t="s">
        <v>6</v>
      </c>
      <c r="F3" s="10"/>
      <c r="G3" s="10"/>
      <c r="H3" s="11">
        <v>160</v>
      </c>
      <c r="I3" s="9" t="s">
        <v>7</v>
      </c>
      <c r="L3" s="12">
        <v>140</v>
      </c>
    </row>
    <row r="4" spans="3:11" ht="12.75">
      <c r="C4" s="7" t="s">
        <v>8</v>
      </c>
      <c r="D4" s="13">
        <f>COUNT(B8:B63)</f>
        <v>56</v>
      </c>
      <c r="E4" s="10" t="s">
        <v>9</v>
      </c>
      <c r="F4" s="10"/>
      <c r="G4" s="14">
        <f>H3/E6</f>
        <v>3.902439024390244</v>
      </c>
      <c r="H4" s="10"/>
      <c r="I4" s="10" t="s">
        <v>9</v>
      </c>
      <c r="K4" s="15">
        <f>L3/I6</f>
        <v>4</v>
      </c>
    </row>
    <row r="5" spans="5:12" ht="12.75">
      <c r="E5" s="10" t="s">
        <v>10</v>
      </c>
      <c r="F5" s="16"/>
      <c r="G5" s="10"/>
      <c r="H5" s="10" t="s">
        <v>11</v>
      </c>
      <c r="I5" t="s">
        <v>10</v>
      </c>
      <c r="J5" s="6"/>
      <c r="L5" t="s">
        <v>11</v>
      </c>
    </row>
    <row r="6" spans="2:16" ht="12.75">
      <c r="B6" s="17" t="s">
        <v>12</v>
      </c>
      <c r="C6" s="6"/>
      <c r="D6" s="6"/>
      <c r="E6" s="18">
        <v>41</v>
      </c>
      <c r="F6" s="16"/>
      <c r="G6" s="19"/>
      <c r="H6" s="18">
        <v>62</v>
      </c>
      <c r="I6" s="18">
        <v>35</v>
      </c>
      <c r="J6" s="20"/>
      <c r="K6" s="21"/>
      <c r="L6" s="18">
        <v>52</v>
      </c>
      <c r="M6" s="6"/>
      <c r="N6" s="6"/>
      <c r="O6" s="6"/>
      <c r="P6" s="6"/>
    </row>
    <row r="7" spans="1:18" s="30" customFormat="1" ht="39.75" customHeight="1">
      <c r="A7" s="22" t="s">
        <v>13</v>
      </c>
      <c r="B7" s="23" t="s">
        <v>14</v>
      </c>
      <c r="C7" s="24" t="s">
        <v>15</v>
      </c>
      <c r="D7" s="24" t="s">
        <v>16</v>
      </c>
      <c r="E7" s="25" t="s">
        <v>17</v>
      </c>
      <c r="F7" s="24" t="s">
        <v>18</v>
      </c>
      <c r="G7" s="24" t="s">
        <v>19</v>
      </c>
      <c r="H7" s="26" t="s">
        <v>20</v>
      </c>
      <c r="I7" s="24" t="s">
        <v>17</v>
      </c>
      <c r="J7" s="24" t="s">
        <v>18</v>
      </c>
      <c r="K7" s="24" t="s">
        <v>19</v>
      </c>
      <c r="L7" s="24" t="s">
        <v>20</v>
      </c>
      <c r="M7" s="24" t="s">
        <v>21</v>
      </c>
      <c r="N7" s="24" t="s">
        <v>22</v>
      </c>
      <c r="O7" s="24" t="s">
        <v>23</v>
      </c>
      <c r="P7" s="27" t="s">
        <v>24</v>
      </c>
      <c r="Q7" s="28"/>
      <c r="R7" s="29"/>
    </row>
    <row r="8" spans="1:16" ht="12.75">
      <c r="A8" s="31" t="s">
        <v>25</v>
      </c>
      <c r="B8" s="32">
        <v>56</v>
      </c>
      <c r="C8" s="33" t="s">
        <v>26</v>
      </c>
      <c r="D8" s="34" t="s">
        <v>27</v>
      </c>
      <c r="E8" s="35">
        <v>0</v>
      </c>
      <c r="F8" s="36">
        <v>37.88</v>
      </c>
      <c r="G8" s="37">
        <f>IF((F8-$E$6)&lt;0,0,IF(F8&gt;$H$6,"снят",(F8-$E$6)))</f>
        <v>0</v>
      </c>
      <c r="H8" s="38">
        <f>IF(OR(E8="снят",G8="снят"),100,E8+G8)</f>
        <v>0</v>
      </c>
      <c r="I8" s="39"/>
      <c r="J8" s="39"/>
      <c r="K8" s="37">
        <f>IF((J8-$I$6)&lt;0,0,IF(J8&gt;$L$6,"снят",(J8-$I$6)))</f>
        <v>0</v>
      </c>
      <c r="L8" s="40">
        <f>IF(OR(I8="снят",K8="снят"),100,I8+K8)</f>
        <v>0</v>
      </c>
      <c r="M8" s="41">
        <f>H8+L8</f>
        <v>0</v>
      </c>
      <c r="N8" s="32">
        <f>IF(M8&lt;100,I8+E8,"")</f>
        <v>0</v>
      </c>
      <c r="O8" s="32">
        <f>IF(M8&lt;100,F8+J8,"")</f>
        <v>37.88</v>
      </c>
      <c r="P8" s="42">
        <v>1</v>
      </c>
    </row>
    <row r="9" spans="1:16" ht="12.75">
      <c r="A9" s="31" t="s">
        <v>28</v>
      </c>
      <c r="B9" s="32">
        <v>42</v>
      </c>
      <c r="C9" s="43" t="s">
        <v>29</v>
      </c>
      <c r="D9" s="34" t="s">
        <v>30</v>
      </c>
      <c r="E9" s="44">
        <v>0</v>
      </c>
      <c r="F9" s="45">
        <v>43.04</v>
      </c>
      <c r="G9" s="37">
        <f>IF((F9-$E$6)&lt;0,0,IF(F9&gt;$H$6,"снят",(F9-$E$6)))</f>
        <v>2.039999999999999</v>
      </c>
      <c r="H9" s="38">
        <f>IF(OR(E9="снят",G9="снят"),100,E9+G9)</f>
        <v>2.039999999999999</v>
      </c>
      <c r="I9" s="39"/>
      <c r="J9" s="39"/>
      <c r="K9" s="37">
        <f>IF((J9-$I$6)&lt;0,0,IF(J9&gt;$L$6,"снят",(J9-$I$6)))</f>
        <v>0</v>
      </c>
      <c r="L9" s="40">
        <f>IF(OR(I9="снят",K9="снят"),100,I9+K9)</f>
        <v>0</v>
      </c>
      <c r="M9" s="41">
        <f>H9+L9</f>
        <v>2.039999999999999</v>
      </c>
      <c r="N9" s="32">
        <f>IF(M9&lt;100,I9+E9,"")</f>
        <v>0</v>
      </c>
      <c r="O9" s="32">
        <f>IF(M9&lt;100,F9+J9,"")</f>
        <v>43.04</v>
      </c>
      <c r="P9" s="42">
        <v>2</v>
      </c>
    </row>
    <row r="10" spans="1:16" ht="12.75">
      <c r="A10" s="46" t="s">
        <v>31</v>
      </c>
      <c r="B10" s="47">
        <v>36</v>
      </c>
      <c r="C10" s="48" t="s">
        <v>32</v>
      </c>
      <c r="D10" s="49" t="s">
        <v>33</v>
      </c>
      <c r="E10" s="50">
        <v>0</v>
      </c>
      <c r="F10" s="45">
        <v>43.15</v>
      </c>
      <c r="G10" s="37">
        <f>IF((F10-$E$6)&lt;0,0,IF(F10&gt;$H$6,"снят",(F10-$E$6)))</f>
        <v>2.1499999999999986</v>
      </c>
      <c r="H10" s="38">
        <f>IF(OR(E10="снят",G10="снят"),100,E10+G10)</f>
        <v>2.1499999999999986</v>
      </c>
      <c r="I10" s="39"/>
      <c r="J10" s="39"/>
      <c r="K10" s="37">
        <f>IF((J10-$I$6)&lt;0,0,IF(J10&gt;$L$6,"снят",(J10-$I$6)))</f>
        <v>0</v>
      </c>
      <c r="L10" s="40">
        <f>IF(OR(I10="снят",K10="снят"),100,I10+K10)</f>
        <v>0</v>
      </c>
      <c r="M10" s="41">
        <f>H10+L10</f>
        <v>2.1499999999999986</v>
      </c>
      <c r="N10" s="32">
        <f>IF(M10&lt;100,I10+E10,"")</f>
        <v>0</v>
      </c>
      <c r="O10" s="32">
        <f>IF(M10&lt;100,F10+J10,"")</f>
        <v>43.15</v>
      </c>
      <c r="P10" s="42">
        <v>3</v>
      </c>
    </row>
    <row r="11" spans="1:16" ht="12.75">
      <c r="A11" s="31" t="s">
        <v>34</v>
      </c>
      <c r="B11" s="32">
        <v>1</v>
      </c>
      <c r="C11" s="33" t="s">
        <v>35</v>
      </c>
      <c r="D11" s="34" t="s">
        <v>36</v>
      </c>
      <c r="E11" s="51">
        <v>0</v>
      </c>
      <c r="F11" s="36">
        <v>43.75</v>
      </c>
      <c r="G11" s="37">
        <f>IF((F11-$E$6)&lt;0,0,IF(F11&gt;$H$6,"снят",(F11-$E$6)))</f>
        <v>2.75</v>
      </c>
      <c r="H11" s="38">
        <f>IF(OR(E11="снят",G11="снят"),100,E11+G11)</f>
        <v>2.75</v>
      </c>
      <c r="I11" s="39"/>
      <c r="J11" s="39"/>
      <c r="K11" s="37">
        <f>IF((J11-$I$6)&lt;0,0,IF(J11&gt;$L$6,"снят",(J11-$I$6)))</f>
        <v>0</v>
      </c>
      <c r="L11" s="40">
        <f>IF(OR(I11="снят",K11="снят"),100,I11+K11)</f>
        <v>0</v>
      </c>
      <c r="M11" s="41">
        <f>H11+L11</f>
        <v>2.75</v>
      </c>
      <c r="N11" s="32">
        <f>IF(M11&lt;100,I11+E11,"")</f>
        <v>0</v>
      </c>
      <c r="O11" s="32">
        <f>IF(M11&lt;100,F11+J11,"")</f>
        <v>43.75</v>
      </c>
      <c r="P11" s="52">
        <v>4</v>
      </c>
    </row>
    <row r="12" spans="1:16" ht="12.75">
      <c r="A12" s="31" t="s">
        <v>31</v>
      </c>
      <c r="B12" s="53">
        <v>34</v>
      </c>
      <c r="C12" s="54" t="s">
        <v>37</v>
      </c>
      <c r="D12" s="55" t="s">
        <v>38</v>
      </c>
      <c r="E12" s="50">
        <v>0</v>
      </c>
      <c r="F12" s="45">
        <v>44.3</v>
      </c>
      <c r="G12" s="37">
        <f>IF((F12-$E$6)&lt;0,0,IF(F12&gt;$H$6,"снят",(F12-$E$6)))</f>
        <v>3.299999999999997</v>
      </c>
      <c r="H12" s="38">
        <f>IF(OR(E12="снят",G12="снят"),100,E12+G12)</f>
        <v>3.299999999999997</v>
      </c>
      <c r="I12" s="39"/>
      <c r="J12" s="39"/>
      <c r="K12" s="37">
        <f>IF((J12-$I$6)&lt;0,0,IF(J12&gt;$L$6,"снят",(J12-$I$6)))</f>
        <v>0</v>
      </c>
      <c r="L12" s="40">
        <f>IF(OR(I12="снят",K12="снят"),100,I12+K12)</f>
        <v>0</v>
      </c>
      <c r="M12" s="41">
        <f>H12+L12</f>
        <v>3.299999999999997</v>
      </c>
      <c r="N12" s="32">
        <f>IF(M12&lt;100,I12+E12,"")</f>
        <v>0</v>
      </c>
      <c r="O12" s="32">
        <f>IF(M12&lt;100,F12+J12,"")</f>
        <v>44.3</v>
      </c>
      <c r="P12" s="52">
        <v>5</v>
      </c>
    </row>
    <row r="13" spans="1:16" ht="12.75">
      <c r="A13" s="31" t="s">
        <v>39</v>
      </c>
      <c r="B13" s="53">
        <v>27</v>
      </c>
      <c r="C13" s="54" t="s">
        <v>40</v>
      </c>
      <c r="D13" s="55" t="s">
        <v>41</v>
      </c>
      <c r="E13" s="50">
        <v>0</v>
      </c>
      <c r="F13" s="45">
        <v>45.9</v>
      </c>
      <c r="G13" s="37">
        <f>IF((F13-$E$6)&lt;0,0,IF(F13&gt;$H$6,"снят",(F13-$E$6)))</f>
        <v>4.899999999999999</v>
      </c>
      <c r="H13" s="38">
        <f>IF(OR(E13="снят",G13="снят"),100,E13+G13)</f>
        <v>4.899999999999999</v>
      </c>
      <c r="I13" s="39"/>
      <c r="J13" s="39"/>
      <c r="K13" s="37">
        <f>IF((J13-$I$6)&lt;0,0,IF(J13&gt;$L$6,"снят",(J13-$I$6)))</f>
        <v>0</v>
      </c>
      <c r="L13" s="40">
        <f>IF(OR(I13="снят",K13="снят"),100,I13+K13)</f>
        <v>0</v>
      </c>
      <c r="M13" s="41">
        <f>H13+L13</f>
        <v>4.899999999999999</v>
      </c>
      <c r="N13" s="32">
        <f>IF(M13&lt;100,I13+E13,"")</f>
        <v>0</v>
      </c>
      <c r="O13" s="32">
        <f>IF(M13&lt;100,F13+J13,"")</f>
        <v>45.9</v>
      </c>
      <c r="P13" s="52">
        <v>6</v>
      </c>
    </row>
    <row r="14" spans="1:16" ht="12.75">
      <c r="A14" s="31" t="s">
        <v>25</v>
      </c>
      <c r="B14" s="32">
        <v>3</v>
      </c>
      <c r="C14" s="33" t="s">
        <v>26</v>
      </c>
      <c r="D14" s="34" t="s">
        <v>42</v>
      </c>
      <c r="E14" s="51">
        <v>5</v>
      </c>
      <c r="F14" s="36">
        <v>39.36</v>
      </c>
      <c r="G14" s="37">
        <f>IF((F14-$E$6)&lt;0,0,IF(F14&gt;$H$6,"снят",(F14-$E$6)))</f>
        <v>0</v>
      </c>
      <c r="H14" s="38">
        <f>IF(OR(E14="снят",G14="снят"),100,E14+G14)</f>
        <v>5</v>
      </c>
      <c r="I14" s="39"/>
      <c r="J14" s="39"/>
      <c r="K14" s="37">
        <f>IF((J14-$I$6)&lt;0,0,IF(J14&gt;$L$6,"снят",(J14-$I$6)))</f>
        <v>0</v>
      </c>
      <c r="L14" s="40">
        <f>IF(OR(I14="снят",K14="снят"),100,I14+K14)</f>
        <v>0</v>
      </c>
      <c r="M14" s="41">
        <f>H14+L14</f>
        <v>5</v>
      </c>
      <c r="N14" s="32">
        <f>IF(M14&lt;100,I14+E14,"")</f>
        <v>5</v>
      </c>
      <c r="O14" s="32">
        <f>IF(M14&lt;100,F14+J14,"")</f>
        <v>39.36</v>
      </c>
      <c r="P14" s="52">
        <v>7</v>
      </c>
    </row>
    <row r="15" spans="1:16" ht="12.75">
      <c r="A15" s="31" t="s">
        <v>43</v>
      </c>
      <c r="B15" s="53">
        <v>61</v>
      </c>
      <c r="C15" s="54" t="s">
        <v>44</v>
      </c>
      <c r="D15" s="55" t="s">
        <v>45</v>
      </c>
      <c r="E15" s="50">
        <v>5</v>
      </c>
      <c r="F15" s="45">
        <v>40.52</v>
      </c>
      <c r="G15" s="37">
        <f>IF((F15-$E$6)&lt;0,0,IF(F15&gt;$H$6,"снят",(F15-$E$6)))</f>
        <v>0</v>
      </c>
      <c r="H15" s="38">
        <f>IF(OR(E15="снят",G15="снят"),100,E15+G15)</f>
        <v>5</v>
      </c>
      <c r="I15" s="39"/>
      <c r="J15" s="39"/>
      <c r="K15" s="37">
        <f>IF((J15-$I$6)&lt;0,0,IF(J15&gt;$L$6,"снят",(J15-$I$6)))</f>
        <v>0</v>
      </c>
      <c r="L15" s="40">
        <f>IF(OR(I15="снят",K15="снят"),100,I15+K15)</f>
        <v>0</v>
      </c>
      <c r="M15" s="41">
        <f>H15+L15</f>
        <v>5</v>
      </c>
      <c r="N15" s="32">
        <f>IF(M15&lt;100,I15+E15,"")</f>
        <v>5</v>
      </c>
      <c r="O15" s="32">
        <f>IF(M15&lt;100,F15+J15,"")</f>
        <v>40.52</v>
      </c>
      <c r="P15" s="52">
        <v>8</v>
      </c>
    </row>
    <row r="16" spans="1:16" ht="12.75">
      <c r="A16" s="31" t="s">
        <v>31</v>
      </c>
      <c r="B16" s="53">
        <v>37</v>
      </c>
      <c r="C16" s="54" t="s">
        <v>46</v>
      </c>
      <c r="D16" s="55" t="s">
        <v>47</v>
      </c>
      <c r="E16" s="50">
        <v>5</v>
      </c>
      <c r="F16" s="45">
        <v>41.94</v>
      </c>
      <c r="G16" s="37">
        <f>IF((F16-$E$6)&lt;0,0,IF(F16&gt;$H$6,"снят",(F16-$E$6)))</f>
        <v>0.9399999999999977</v>
      </c>
      <c r="H16" s="38">
        <f>IF(OR(E16="снят",G16="снят"),100,E16+G16)</f>
        <v>5.939999999999998</v>
      </c>
      <c r="I16" s="39"/>
      <c r="J16" s="39"/>
      <c r="K16" s="37">
        <f>IF((J16-$I$6)&lt;0,0,IF(J16&gt;$L$6,"снят",(J16-$I$6)))</f>
        <v>0</v>
      </c>
      <c r="L16" s="40">
        <f>IF(OR(I16="снят",K16="снят"),100,I16+K16)</f>
        <v>0</v>
      </c>
      <c r="M16" s="41">
        <f>H16+L16</f>
        <v>5.939999999999998</v>
      </c>
      <c r="N16" s="32">
        <f>IF(M16&lt;100,I16+E16,"")</f>
        <v>5</v>
      </c>
      <c r="O16" s="32">
        <f>IF(M16&lt;100,F16+J16,"")</f>
        <v>41.94</v>
      </c>
      <c r="P16" s="52">
        <v>9</v>
      </c>
    </row>
    <row r="17" spans="1:16" ht="12.75">
      <c r="A17" s="31" t="s">
        <v>48</v>
      </c>
      <c r="B17" s="32">
        <v>50</v>
      </c>
      <c r="C17" s="33" t="s">
        <v>49</v>
      </c>
      <c r="D17" s="34" t="s">
        <v>50</v>
      </c>
      <c r="E17" s="35">
        <v>5</v>
      </c>
      <c r="F17" s="36">
        <v>41.96</v>
      </c>
      <c r="G17" s="37">
        <f>IF((F17-$E$6)&lt;0,0,IF(F17&gt;$H$6,"снят",(F17-$E$6)))</f>
        <v>0.9600000000000009</v>
      </c>
      <c r="H17" s="38">
        <f>IF(OR(E17="снят",G17="снят"),100,E17+G17)</f>
        <v>5.960000000000001</v>
      </c>
      <c r="I17" s="39"/>
      <c r="J17" s="39"/>
      <c r="K17" s="37">
        <f>IF((J17-$I$6)&lt;0,0,IF(J17&gt;$L$6,"снят",(J17-$I$6)))</f>
        <v>0</v>
      </c>
      <c r="L17" s="40">
        <f>IF(OR(I17="снят",K17="снят"),100,I17+K17)</f>
        <v>0</v>
      </c>
      <c r="M17" s="41">
        <f>H17+L17</f>
        <v>5.960000000000001</v>
      </c>
      <c r="N17" s="32">
        <f>IF(M17&lt;100,I17+E17,"")</f>
        <v>5</v>
      </c>
      <c r="O17" s="32">
        <f>IF(M17&lt;100,F17+J17,"")</f>
        <v>41.96</v>
      </c>
      <c r="P17" s="52">
        <v>10</v>
      </c>
    </row>
    <row r="18" spans="1:16" ht="12.75">
      <c r="A18" s="31" t="s">
        <v>43</v>
      </c>
      <c r="B18" s="32">
        <v>60</v>
      </c>
      <c r="C18" s="43" t="s">
        <v>51</v>
      </c>
      <c r="D18" s="34" t="s">
        <v>52</v>
      </c>
      <c r="E18" s="50">
        <v>5</v>
      </c>
      <c r="F18" s="45">
        <v>42.73</v>
      </c>
      <c r="G18" s="37">
        <f>IF((F18-$E$6)&lt;0,0,IF(F18&gt;$H$6,"снят",(F18-$E$6)))</f>
        <v>1.7299999999999969</v>
      </c>
      <c r="H18" s="38">
        <f>IF(OR(E18="снят",G18="снят"),100,E18+G18)</f>
        <v>6.729999999999997</v>
      </c>
      <c r="I18" s="39"/>
      <c r="J18" s="39"/>
      <c r="K18" s="37">
        <f>IF((J18-$I$6)&lt;0,0,IF(J18&gt;$L$6,"снят",(J18-$I$6)))</f>
        <v>0</v>
      </c>
      <c r="L18" s="40">
        <f>IF(OR(I18="снят",K18="снят"),100,I18+K18)</f>
        <v>0</v>
      </c>
      <c r="M18" s="41">
        <f>H18+L18</f>
        <v>6.729999999999997</v>
      </c>
      <c r="N18" s="32">
        <f>IF(M18&lt;100,I18+E18,"")</f>
        <v>5</v>
      </c>
      <c r="O18" s="32">
        <f>IF(M18&lt;100,F18+J18,"")</f>
        <v>42.73</v>
      </c>
      <c r="P18" s="52">
        <v>11</v>
      </c>
    </row>
    <row r="19" spans="1:16" ht="12.75">
      <c r="A19" s="31" t="s">
        <v>39</v>
      </c>
      <c r="B19" s="53">
        <v>29</v>
      </c>
      <c r="C19" s="54" t="s">
        <v>53</v>
      </c>
      <c r="D19" s="55" t="s">
        <v>54</v>
      </c>
      <c r="E19" s="44">
        <v>5</v>
      </c>
      <c r="F19" s="45">
        <v>43.57</v>
      </c>
      <c r="G19" s="37">
        <f>IF((F19-$E$6)&lt;0,0,IF(F19&gt;$H$6,"снят",(F19-$E$6)))</f>
        <v>2.5700000000000003</v>
      </c>
      <c r="H19" s="38">
        <f>IF(OR(E19="снят",G19="снят"),100,E19+G19)</f>
        <v>7.57</v>
      </c>
      <c r="I19" s="39"/>
      <c r="J19" s="39"/>
      <c r="K19" s="37">
        <f>IF((J19-$I$6)&lt;0,0,IF(J19&gt;$L$6,"снят",(J19-$I$6)))</f>
        <v>0</v>
      </c>
      <c r="L19" s="40">
        <f>IF(OR(I19="снят",K19="снят"),100,I19+K19)</f>
        <v>0</v>
      </c>
      <c r="M19" s="41">
        <f>H19+L19</f>
        <v>7.57</v>
      </c>
      <c r="N19" s="32">
        <f>IF(M19&lt;100,I19+E19,"")</f>
        <v>5</v>
      </c>
      <c r="O19" s="32">
        <f>IF(M19&lt;100,F19+J19,"")</f>
        <v>43.57</v>
      </c>
      <c r="P19" s="52">
        <v>12</v>
      </c>
    </row>
    <row r="20" spans="1:16" ht="12.75">
      <c r="A20" s="31" t="s">
        <v>55</v>
      </c>
      <c r="B20" s="32">
        <v>54</v>
      </c>
      <c r="C20" s="33" t="s">
        <v>56</v>
      </c>
      <c r="D20" s="34" t="s">
        <v>57</v>
      </c>
      <c r="E20" s="51">
        <v>0</v>
      </c>
      <c r="F20" s="36">
        <v>48.66</v>
      </c>
      <c r="G20" s="37">
        <f>IF((F20-$E$6)&lt;0,0,IF(F20&gt;$H$6,"снят",(F20-$E$6)))</f>
        <v>7.659999999999997</v>
      </c>
      <c r="H20" s="38">
        <f>IF(OR(E20="снят",G20="снят"),100,E20+G20)</f>
        <v>7.659999999999997</v>
      </c>
      <c r="I20" s="39"/>
      <c r="J20" s="39"/>
      <c r="K20" s="37">
        <f>IF((J20-$I$6)&lt;0,0,IF(J20&gt;$L$6,"снят",(J20-$I$6)))</f>
        <v>0</v>
      </c>
      <c r="L20" s="40">
        <f>IF(OR(I20="снят",K20="снят"),100,I20+K20)</f>
        <v>0</v>
      </c>
      <c r="M20" s="41">
        <f>H20+L20</f>
        <v>7.659999999999997</v>
      </c>
      <c r="N20" s="32">
        <f>IF(M20&lt;100,I20+E20,"")</f>
        <v>0</v>
      </c>
      <c r="O20" s="32">
        <f>IF(M20&lt;100,F20+J20,"")</f>
        <v>48.66</v>
      </c>
      <c r="P20" s="52">
        <v>13</v>
      </c>
    </row>
    <row r="21" spans="1:16" ht="12.75">
      <c r="A21" s="31" t="s">
        <v>28</v>
      </c>
      <c r="B21" s="32">
        <v>43</v>
      </c>
      <c r="C21" s="33" t="s">
        <v>58</v>
      </c>
      <c r="D21" s="34" t="s">
        <v>59</v>
      </c>
      <c r="E21" s="51">
        <v>10</v>
      </c>
      <c r="F21" s="36">
        <v>39.77</v>
      </c>
      <c r="G21" s="37">
        <f>IF((F21-$E$6)&lt;0,0,IF(F21&gt;$H$6,"снят",(F21-$E$6)))</f>
        <v>0</v>
      </c>
      <c r="H21" s="38">
        <f>IF(OR(E21="снят",G21="снят"),100,E21+G21)</f>
        <v>10</v>
      </c>
      <c r="I21" s="39"/>
      <c r="J21" s="39"/>
      <c r="K21" s="37">
        <f>IF((J21-$I$6)&lt;0,0,IF(J21&gt;$L$6,"снят",(J21-$I$6)))</f>
        <v>0</v>
      </c>
      <c r="L21" s="40">
        <f>IF(OR(I21="снят",K21="снят"),100,I21+K21)</f>
        <v>0</v>
      </c>
      <c r="M21" s="41">
        <f>H21+L21</f>
        <v>10</v>
      </c>
      <c r="N21" s="32">
        <f>IF(M21&lt;100,I21+E21,"")</f>
        <v>10</v>
      </c>
      <c r="O21" s="32">
        <f>IF(M21&lt;100,F21+J21,"")</f>
        <v>39.77</v>
      </c>
      <c r="P21" s="52">
        <v>14</v>
      </c>
    </row>
    <row r="22" spans="1:16" ht="12.75">
      <c r="A22" s="31" t="s">
        <v>60</v>
      </c>
      <c r="B22" s="32">
        <v>39</v>
      </c>
      <c r="C22" s="33" t="s">
        <v>49</v>
      </c>
      <c r="D22" s="34" t="s">
        <v>61</v>
      </c>
      <c r="E22" s="35">
        <v>10</v>
      </c>
      <c r="F22" s="36">
        <v>41.16</v>
      </c>
      <c r="G22" s="37">
        <f>IF((F22-$E$6)&lt;0,0,IF(F22&gt;$H$6,"снят",(F22-$E$6)))</f>
        <v>0.1599999999999966</v>
      </c>
      <c r="H22" s="38">
        <f>IF(OR(E22="снят",G22="снят"),100,E22+G22)</f>
        <v>10.159999999999997</v>
      </c>
      <c r="I22" s="39"/>
      <c r="J22" s="39"/>
      <c r="K22" s="37">
        <f>IF((J22-$I$6)&lt;0,0,IF(J22&gt;$L$6,"снят",(J22-$I$6)))</f>
        <v>0</v>
      </c>
      <c r="L22" s="40">
        <f>IF(OR(I22="снят",K22="снят"),100,I22+K22)</f>
        <v>0</v>
      </c>
      <c r="M22" s="41">
        <f>H22+L22</f>
        <v>10.159999999999997</v>
      </c>
      <c r="N22" s="32">
        <f>IF(M22&lt;100,I22+E22,"")</f>
        <v>10</v>
      </c>
      <c r="O22" s="32">
        <f>IF(M22&lt;100,F22+J22,"")</f>
        <v>41.16</v>
      </c>
      <c r="P22" s="52">
        <v>15</v>
      </c>
    </row>
    <row r="23" spans="1:16" ht="12.75">
      <c r="A23" s="31" t="s">
        <v>62</v>
      </c>
      <c r="B23" s="53">
        <v>33</v>
      </c>
      <c r="C23" s="54" t="s">
        <v>63</v>
      </c>
      <c r="D23" s="55" t="s">
        <v>64</v>
      </c>
      <c r="E23" s="50">
        <v>5</v>
      </c>
      <c r="F23" s="45">
        <v>47.97</v>
      </c>
      <c r="G23" s="37">
        <f>IF((F23-$E$6)&lt;0,0,IF(F23&gt;$H$6,"снят",(F23-$E$6)))</f>
        <v>6.969999999999999</v>
      </c>
      <c r="H23" s="38">
        <f>IF(OR(E23="снят",G23="снят"),100,E23+G23)</f>
        <v>11.969999999999999</v>
      </c>
      <c r="I23" s="39"/>
      <c r="J23" s="39"/>
      <c r="K23" s="37">
        <f>IF((J23-$I$6)&lt;0,0,IF(J23&gt;$L$6,"снят",(J23-$I$6)))</f>
        <v>0</v>
      </c>
      <c r="L23" s="40">
        <f>IF(OR(I23="снят",K23="снят"),100,I23+K23)</f>
        <v>0</v>
      </c>
      <c r="M23" s="41">
        <f>H23+L23</f>
        <v>11.969999999999999</v>
      </c>
      <c r="N23" s="32">
        <f>IF(M23&lt;100,I23+E23,"")</f>
        <v>5</v>
      </c>
      <c r="O23" s="32">
        <f>IF(M23&lt;100,F23+J23,"")</f>
        <v>47.97</v>
      </c>
      <c r="P23" s="52">
        <v>16</v>
      </c>
    </row>
    <row r="24" spans="1:16" ht="12.75">
      <c r="A24" s="31" t="s">
        <v>65</v>
      </c>
      <c r="B24" s="53">
        <v>19</v>
      </c>
      <c r="C24" s="54" t="s">
        <v>66</v>
      </c>
      <c r="D24" s="55" t="s">
        <v>67</v>
      </c>
      <c r="E24" s="50">
        <v>10</v>
      </c>
      <c r="F24" s="45">
        <v>44.55</v>
      </c>
      <c r="G24" s="37">
        <f>IF((F24-$E$6)&lt;0,0,IF(F24&gt;$H$6,"снят",(F24-$E$6)))</f>
        <v>3.549999999999997</v>
      </c>
      <c r="H24" s="38">
        <f>IF(OR(E24="снят",G24="снят"),100,E24+G24)</f>
        <v>13.549999999999997</v>
      </c>
      <c r="I24" s="39"/>
      <c r="J24" s="39"/>
      <c r="K24" s="37">
        <f>IF((J24-$I$6)&lt;0,0,IF(J24&gt;$L$6,"снят",(J24-$I$6)))</f>
        <v>0</v>
      </c>
      <c r="L24" s="40">
        <f>IF(OR(I24="снят",K24="снят"),100,I24+K24)</f>
        <v>0</v>
      </c>
      <c r="M24" s="41">
        <f>H24+L24</f>
        <v>13.549999999999997</v>
      </c>
      <c r="N24" s="32">
        <f>IF(M24&lt;100,I24+E24,"")</f>
        <v>10</v>
      </c>
      <c r="O24" s="32">
        <f>IF(M24&lt;100,F24+J24,"")</f>
        <v>44.55</v>
      </c>
      <c r="P24" s="52">
        <v>17</v>
      </c>
    </row>
    <row r="25" spans="1:16" ht="12.75">
      <c r="A25" s="31" t="s">
        <v>62</v>
      </c>
      <c r="B25" s="32">
        <v>2</v>
      </c>
      <c r="C25" s="33" t="s">
        <v>63</v>
      </c>
      <c r="D25" s="34" t="s">
        <v>68</v>
      </c>
      <c r="E25" s="51">
        <v>10</v>
      </c>
      <c r="F25" s="36">
        <v>45.47</v>
      </c>
      <c r="G25" s="37">
        <f>IF((F25-$E$6)&lt;0,0,IF(F25&gt;$H$6,"снят",(F25-$E$6)))</f>
        <v>4.469999999999999</v>
      </c>
      <c r="H25" s="38">
        <f>IF(OR(E25="снят",G25="снят"),100,E25+G25)</f>
        <v>14.469999999999999</v>
      </c>
      <c r="I25" s="39"/>
      <c r="J25" s="39"/>
      <c r="K25" s="37">
        <f>IF((J25-$I$6)&lt;0,0,IF(J25&gt;$L$6,"снят",(J25-$I$6)))</f>
        <v>0</v>
      </c>
      <c r="L25" s="40">
        <f>IF(OR(I25="снят",K25="снят"),100,I25+K25)</f>
        <v>0</v>
      </c>
      <c r="M25" s="41">
        <f>H25+L25</f>
        <v>14.469999999999999</v>
      </c>
      <c r="N25" s="32">
        <f>IF(M25&lt;100,I25+E25,"")</f>
        <v>10</v>
      </c>
      <c r="O25" s="32">
        <f>IF(M25&lt;100,F25+J25,"")</f>
        <v>45.47</v>
      </c>
      <c r="P25" s="52">
        <v>18</v>
      </c>
    </row>
    <row r="26" spans="1:16" ht="12.75">
      <c r="A26" s="31"/>
      <c r="B26" s="32">
        <v>12</v>
      </c>
      <c r="C26" s="33" t="s">
        <v>69</v>
      </c>
      <c r="D26" s="34" t="s">
        <v>70</v>
      </c>
      <c r="E26" s="35">
        <v>10</v>
      </c>
      <c r="F26" s="36">
        <v>45.56</v>
      </c>
      <c r="G26" s="37">
        <f>IF((F26-$E$6)&lt;0,0,IF(F26&gt;$H$6,"снят",(F26-$E$6)))</f>
        <v>4.560000000000002</v>
      </c>
      <c r="H26" s="38">
        <f>IF(OR(E26="снят",G26="снят"),100,E26+G26)</f>
        <v>14.560000000000002</v>
      </c>
      <c r="I26" s="39"/>
      <c r="J26" s="39"/>
      <c r="K26" s="37">
        <f>IF((J26-$I$6)&lt;0,0,IF(J26&gt;$L$6,"снят",(J26-$I$6)))</f>
        <v>0</v>
      </c>
      <c r="L26" s="40">
        <f>IF(OR(I26="снят",K26="снят"),100,I26+K26)</f>
        <v>0</v>
      </c>
      <c r="M26" s="41">
        <f>H26+L26</f>
        <v>14.560000000000002</v>
      </c>
      <c r="N26" s="32">
        <f>IF(M26&lt;100,I26+E26,"")</f>
        <v>10</v>
      </c>
      <c r="O26" s="32">
        <f>IF(M26&lt;100,F26+J26,"")</f>
        <v>45.56</v>
      </c>
      <c r="P26" s="52">
        <v>19</v>
      </c>
    </row>
    <row r="27" spans="1:16" ht="12.75">
      <c r="A27" s="31" t="s">
        <v>25</v>
      </c>
      <c r="B27" s="32">
        <v>55</v>
      </c>
      <c r="C27" s="33" t="s">
        <v>71</v>
      </c>
      <c r="D27" s="34" t="s">
        <v>72</v>
      </c>
      <c r="E27" s="35">
        <v>10</v>
      </c>
      <c r="F27" s="36">
        <v>45.94</v>
      </c>
      <c r="G27" s="37">
        <f>IF((F27-$E$6)&lt;0,0,IF(F27&gt;$H$6,"снят",(F27-$E$6)))</f>
        <v>4.939999999999998</v>
      </c>
      <c r="H27" s="38">
        <f>IF(OR(E27="снят",G27="снят"),100,E27+G27)</f>
        <v>14.939999999999998</v>
      </c>
      <c r="I27" s="39"/>
      <c r="J27" s="39"/>
      <c r="K27" s="37">
        <f>IF((J27-$I$6)&lt;0,0,IF(J27&gt;$L$6,"снят",(J27-$I$6)))</f>
        <v>0</v>
      </c>
      <c r="L27" s="40">
        <f>IF(OR(I27="снят",K27="снят"),100,I27+K27)</f>
        <v>0</v>
      </c>
      <c r="M27" s="41">
        <f>H27+L27</f>
        <v>14.939999999999998</v>
      </c>
      <c r="N27" s="32">
        <f>IF(M27&lt;100,I27+E27,"")</f>
        <v>10</v>
      </c>
      <c r="O27" s="32">
        <f>IF(M27&lt;100,F27+J27,"")</f>
        <v>45.94</v>
      </c>
      <c r="P27" s="52">
        <v>20</v>
      </c>
    </row>
    <row r="28" spans="1:16" ht="12.75">
      <c r="A28" s="31" t="s">
        <v>28</v>
      </c>
      <c r="B28" s="32">
        <v>41</v>
      </c>
      <c r="C28" s="43" t="s">
        <v>73</v>
      </c>
      <c r="D28" s="34" t="s">
        <v>74</v>
      </c>
      <c r="E28" s="44">
        <v>10</v>
      </c>
      <c r="F28" s="45">
        <v>46.01</v>
      </c>
      <c r="G28" s="37">
        <f>IF((F28-$E$6)&lt;0,0,IF(F28&gt;$H$6,"снят",(F28-$E$6)))</f>
        <v>5.009999999999998</v>
      </c>
      <c r="H28" s="38">
        <f>IF(OR(E28="снят",G28="снят"),100,E28+G28)</f>
        <v>15.009999999999998</v>
      </c>
      <c r="I28" s="39"/>
      <c r="J28" s="39"/>
      <c r="K28" s="37">
        <f>IF((J28-$I$6)&lt;0,0,IF(J28&gt;$L$6,"снят",(J28-$I$6)))</f>
        <v>0</v>
      </c>
      <c r="L28" s="40">
        <f>IF(OR(I28="снят",K28="снят"),100,I28+K28)</f>
        <v>0</v>
      </c>
      <c r="M28" s="41">
        <f>H28+L28</f>
        <v>15.009999999999998</v>
      </c>
      <c r="N28" s="32">
        <f>IF(M28&lt;100,I28+E28,"")</f>
        <v>10</v>
      </c>
      <c r="O28" s="32">
        <f>IF(M28&lt;100,F28+J28,"")</f>
        <v>46.01</v>
      </c>
      <c r="P28" s="52">
        <v>21</v>
      </c>
    </row>
    <row r="29" spans="1:16" ht="12.75">
      <c r="A29" s="31" t="s">
        <v>62</v>
      </c>
      <c r="B29" s="53">
        <v>32</v>
      </c>
      <c r="C29" s="54" t="s">
        <v>75</v>
      </c>
      <c r="D29" s="55" t="s">
        <v>76</v>
      </c>
      <c r="E29" s="50">
        <v>10</v>
      </c>
      <c r="F29" s="45">
        <v>46.77</v>
      </c>
      <c r="G29" s="37">
        <f>IF((F29-$E$6)&lt;0,0,IF(F29&gt;$H$6,"снят",(F29-$E$6)))</f>
        <v>5.770000000000003</v>
      </c>
      <c r="H29" s="38">
        <f>IF(OR(E29="снят",G29="снят"),100,E29+G29)</f>
        <v>15.770000000000003</v>
      </c>
      <c r="I29" s="39"/>
      <c r="J29" s="39"/>
      <c r="K29" s="37">
        <f>IF((J29-$I$6)&lt;0,0,IF(J29&gt;$L$6,"снят",(J29-$I$6)))</f>
        <v>0</v>
      </c>
      <c r="L29" s="40">
        <f>IF(OR(I29="снят",K29="снят"),100,I29+K29)</f>
        <v>0</v>
      </c>
      <c r="M29" s="41">
        <f>H29+L29</f>
        <v>15.770000000000003</v>
      </c>
      <c r="N29" s="32">
        <f>IF(M29&lt;100,I29+E29,"")</f>
        <v>10</v>
      </c>
      <c r="O29" s="32">
        <f>IF(M29&lt;100,F29+J29,"")</f>
        <v>46.77</v>
      </c>
      <c r="P29" s="52">
        <v>22</v>
      </c>
    </row>
    <row r="30" spans="1:16" ht="12.75">
      <c r="A30" s="31"/>
      <c r="B30" s="32">
        <v>11</v>
      </c>
      <c r="C30" s="43" t="s">
        <v>77</v>
      </c>
      <c r="D30" s="34" t="s">
        <v>78</v>
      </c>
      <c r="E30" s="50">
        <v>5</v>
      </c>
      <c r="F30" s="45">
        <v>52.23</v>
      </c>
      <c r="G30" s="37">
        <f>IF((F30-$E$6)&lt;0,0,IF(F30&gt;$H$6,"снят",(F30-$E$6)))</f>
        <v>11.229999999999997</v>
      </c>
      <c r="H30" s="38">
        <f>IF(OR(E30="снят",G30="снят"),100,E30+G30)</f>
        <v>16.229999999999997</v>
      </c>
      <c r="I30" s="39"/>
      <c r="J30" s="39"/>
      <c r="K30" s="37">
        <f>IF((J30-$I$6)&lt;0,0,IF(J30&gt;$L$6,"снят",(J30-$I$6)))</f>
        <v>0</v>
      </c>
      <c r="L30" s="40">
        <f>IF(OR(I30="снят",K30="снят"),100,I30+K30)</f>
        <v>0</v>
      </c>
      <c r="M30" s="41">
        <f>H30+L30</f>
        <v>16.229999999999997</v>
      </c>
      <c r="N30" s="32">
        <f>IF(M30&lt;100,I30+E30,"")</f>
        <v>5</v>
      </c>
      <c r="O30" s="32">
        <f>IF(M30&lt;100,F30+J30,"")</f>
        <v>52.23</v>
      </c>
      <c r="P30" s="52">
        <v>23</v>
      </c>
    </row>
    <row r="31" spans="1:16" ht="12.75">
      <c r="A31" s="31" t="s">
        <v>79</v>
      </c>
      <c r="B31" s="32">
        <v>47</v>
      </c>
      <c r="C31" s="33" t="s">
        <v>80</v>
      </c>
      <c r="D31" s="34" t="s">
        <v>81</v>
      </c>
      <c r="E31" s="51">
        <v>10</v>
      </c>
      <c r="F31" s="36">
        <v>47.77</v>
      </c>
      <c r="G31" s="37">
        <f>IF((F31-$E$6)&lt;0,0,IF(F31&gt;$H$6,"снят",(F31-$E$6)))</f>
        <v>6.770000000000003</v>
      </c>
      <c r="H31" s="38">
        <f>IF(OR(E31="снят",G31="снят"),100,E31+G31)</f>
        <v>16.770000000000003</v>
      </c>
      <c r="I31" s="39"/>
      <c r="J31" s="39"/>
      <c r="K31" s="37">
        <f>IF((J31-$I$6)&lt;0,0,IF(J31&gt;$L$6,"снят",(J31-$I$6)))</f>
        <v>0</v>
      </c>
      <c r="L31" s="40">
        <f>IF(OR(I31="снят",K31="снят"),100,I31+K31)</f>
        <v>0</v>
      </c>
      <c r="M31" s="41">
        <f>H31+L31</f>
        <v>16.770000000000003</v>
      </c>
      <c r="N31" s="32">
        <f>IF(M31&lt;100,I31+E31,"")</f>
        <v>10</v>
      </c>
      <c r="O31" s="32">
        <f>IF(M31&lt;100,F31+J31,"")</f>
        <v>47.77</v>
      </c>
      <c r="P31" s="52">
        <v>24</v>
      </c>
    </row>
    <row r="32" spans="1:16" ht="12.75">
      <c r="A32" s="31" t="s">
        <v>82</v>
      </c>
      <c r="B32" s="53">
        <v>15</v>
      </c>
      <c r="C32" s="54" t="s">
        <v>83</v>
      </c>
      <c r="D32" s="55" t="s">
        <v>84</v>
      </c>
      <c r="E32" s="50">
        <v>5</v>
      </c>
      <c r="F32" s="45">
        <v>56.97</v>
      </c>
      <c r="G32" s="37">
        <f>IF((F32-$E$6)&lt;0,0,IF(F32&gt;$H$6,"снят",(F32-$E$6)))</f>
        <v>15.969999999999999</v>
      </c>
      <c r="H32" s="38">
        <f>IF(OR(E32="снят",G32="снят"),100,E32+G32)</f>
        <v>20.97</v>
      </c>
      <c r="I32" s="39"/>
      <c r="J32" s="39"/>
      <c r="K32" s="37">
        <f>IF((J32-$I$6)&lt;0,0,IF(J32&gt;$L$6,"снят",(J32-$I$6)))</f>
        <v>0</v>
      </c>
      <c r="L32" s="40">
        <f>IF(OR(I32="снят",K32="снят"),100,I32+K32)</f>
        <v>0</v>
      </c>
      <c r="M32" s="41">
        <f>H32+L32</f>
        <v>20.97</v>
      </c>
      <c r="N32" s="32">
        <f>IF(M32&lt;100,I32+E32,"")</f>
        <v>5</v>
      </c>
      <c r="O32" s="32">
        <f>IF(M32&lt;100,F32+J32,"")</f>
        <v>56.97</v>
      </c>
      <c r="P32" s="52">
        <v>25</v>
      </c>
    </row>
    <row r="33" spans="1:16" ht="12.75">
      <c r="A33" s="31" t="s">
        <v>62</v>
      </c>
      <c r="B33" s="53">
        <v>31</v>
      </c>
      <c r="C33" s="54" t="s">
        <v>71</v>
      </c>
      <c r="D33" s="55" t="s">
        <v>85</v>
      </c>
      <c r="E33" s="50">
        <v>15</v>
      </c>
      <c r="F33" s="45">
        <v>48.47</v>
      </c>
      <c r="G33" s="37">
        <f>IF((F33-$E$6)&lt;0,0,IF(F33&gt;$H$6,"снят",(F33-$E$6)))</f>
        <v>7.469999999999999</v>
      </c>
      <c r="H33" s="38">
        <f>IF(OR(E33="снят",G33="снят"),100,E33+G33)</f>
        <v>22.47</v>
      </c>
      <c r="I33" s="39"/>
      <c r="J33" s="39"/>
      <c r="K33" s="37">
        <f>IF((J33-$I$6)&lt;0,0,IF(J33&gt;$L$6,"снят",(J33-$I$6)))</f>
        <v>0</v>
      </c>
      <c r="L33" s="40">
        <f>IF(OR(I33="снят",K33="снят"),100,I33+K33)</f>
        <v>0</v>
      </c>
      <c r="M33" s="41">
        <f>H33+L33</f>
        <v>22.47</v>
      </c>
      <c r="N33" s="32">
        <f>IF(M33&lt;100,I33+E33,"")</f>
        <v>15</v>
      </c>
      <c r="O33" s="32">
        <f>IF(M33&lt;100,F33+J33,"")</f>
        <v>48.47</v>
      </c>
      <c r="P33" s="52">
        <v>26</v>
      </c>
    </row>
    <row r="34" spans="1:16" ht="12.75">
      <c r="A34" s="31" t="s">
        <v>79</v>
      </c>
      <c r="B34" s="32">
        <v>46</v>
      </c>
      <c r="C34" s="43" t="s">
        <v>86</v>
      </c>
      <c r="D34" s="34" t="s">
        <v>87</v>
      </c>
      <c r="E34" s="44">
        <v>25</v>
      </c>
      <c r="F34" s="45">
        <v>48.27</v>
      </c>
      <c r="G34" s="37">
        <f>IF((F34-$E$6)&lt;0,0,IF(F34&gt;$H$6,"снят",(F34-$E$6)))</f>
        <v>7.270000000000003</v>
      </c>
      <c r="H34" s="38">
        <f>IF(OR(E34="снят",G34="снят"),100,E34+G34)</f>
        <v>32.27</v>
      </c>
      <c r="I34" s="39"/>
      <c r="J34" s="39"/>
      <c r="K34" s="37">
        <f>IF((J34-$I$6)&lt;0,0,IF(J34&gt;$L$6,"снят",(J34-$I$6)))</f>
        <v>0</v>
      </c>
      <c r="L34" s="40">
        <f>IF(OR(I34="снят",K34="снят"),100,I34+K34)</f>
        <v>0</v>
      </c>
      <c r="M34" s="41">
        <f>H34+L34</f>
        <v>32.27</v>
      </c>
      <c r="N34" s="32">
        <f>IF(M34&lt;100,I34+E34,"")</f>
        <v>25</v>
      </c>
      <c r="O34" s="32">
        <f>IF(M34&lt;100,F34+J34,"")</f>
        <v>48.27</v>
      </c>
      <c r="P34" s="52">
        <v>27</v>
      </c>
    </row>
    <row r="35" spans="1:16" ht="12.75">
      <c r="A35" s="31" t="s">
        <v>55</v>
      </c>
      <c r="B35" s="32">
        <v>53</v>
      </c>
      <c r="C35" s="33" t="s">
        <v>88</v>
      </c>
      <c r="D35" s="34" t="s">
        <v>89</v>
      </c>
      <c r="E35" s="51">
        <v>25</v>
      </c>
      <c r="F35" s="36">
        <v>51.89</v>
      </c>
      <c r="G35" s="37">
        <f>IF((F35-$E$6)&lt;0,0,IF(F35&gt;$H$6,"снят",(F35-$E$6)))</f>
        <v>10.89</v>
      </c>
      <c r="H35" s="38">
        <f>IF(OR(E35="снят",G35="снят"),100,E35+G35)</f>
        <v>35.89</v>
      </c>
      <c r="I35" s="39"/>
      <c r="J35" s="39"/>
      <c r="K35" s="37">
        <f>IF((J35-$I$6)&lt;0,0,IF(J35&gt;$L$6,"снят",(J35-$I$6)))</f>
        <v>0</v>
      </c>
      <c r="L35" s="40">
        <f>IF(OR(I35="снят",K35="снят"),100,I35+K35)</f>
        <v>0</v>
      </c>
      <c r="M35" s="41">
        <f>H35+L35</f>
        <v>35.89</v>
      </c>
      <c r="N35" s="32">
        <f>IF(M35&lt;100,I35+E35,"")</f>
        <v>25</v>
      </c>
      <c r="O35" s="32">
        <f>IF(M35&lt;100,F35+J35,"")</f>
        <v>51.89</v>
      </c>
      <c r="P35" s="52">
        <v>28</v>
      </c>
    </row>
    <row r="36" spans="1:16" ht="12.75">
      <c r="A36" s="31" t="s">
        <v>28</v>
      </c>
      <c r="B36" s="32">
        <v>4</v>
      </c>
      <c r="C36" s="33" t="s">
        <v>29</v>
      </c>
      <c r="D36" s="34" t="s">
        <v>90</v>
      </c>
      <c r="E36" s="51" t="s">
        <v>91</v>
      </c>
      <c r="F36" s="36"/>
      <c r="G36" s="37">
        <f>IF((F36-$E$6)&lt;0,0,IF(F36&gt;$H$6,"снят",(F36-$E$6)))</f>
        <v>0</v>
      </c>
      <c r="H36" s="38">
        <f>IF(OR(E36="снят",G36="снят"),100,E36+G36)</f>
        <v>100</v>
      </c>
      <c r="I36" s="39"/>
      <c r="J36" s="39"/>
      <c r="K36" s="37">
        <f>IF((J36-$I$6)&lt;0,0,IF(J36&gt;$L$6,"снят",(J36-$I$6)))</f>
        <v>0</v>
      </c>
      <c r="L36" s="40">
        <f>IF(OR(I36="снят",K36="снят"),100,I36+K36)</f>
        <v>0</v>
      </c>
      <c r="M36" s="41">
        <f>H36+L36</f>
        <v>100</v>
      </c>
      <c r="N36" s="32">
        <f>IF(M36&lt;100,I36+E36,"")</f>
      </c>
      <c r="O36" s="32">
        <f>IF(M36&lt;100,F36+J36,"")</f>
      </c>
      <c r="P36" s="52"/>
    </row>
    <row r="37" spans="1:16" ht="12.75">
      <c r="A37" s="31" t="s">
        <v>48</v>
      </c>
      <c r="B37" s="32">
        <v>5</v>
      </c>
      <c r="C37" s="33" t="s">
        <v>92</v>
      </c>
      <c r="D37" s="34" t="s">
        <v>93</v>
      </c>
      <c r="E37" s="51" t="s">
        <v>91</v>
      </c>
      <c r="F37" s="36"/>
      <c r="G37" s="37">
        <f>IF((F37-$E$6)&lt;0,0,IF(F37&gt;$H$6,"снят",(F37-$E$6)))</f>
        <v>0</v>
      </c>
      <c r="H37" s="38">
        <f>IF(OR(E37="снят",G37="снят"),100,E37+G37)</f>
        <v>100</v>
      </c>
      <c r="I37" s="39"/>
      <c r="J37" s="39"/>
      <c r="K37" s="37">
        <f>IF((J37-$I$6)&lt;0,0,IF(J37&gt;$L$6,"снят",(J37-$I$6)))</f>
        <v>0</v>
      </c>
      <c r="L37" s="40">
        <f>IF(OR(I37="снят",K37="снят"),100,I37+K37)</f>
        <v>0</v>
      </c>
      <c r="M37" s="41">
        <f>H37+L37</f>
        <v>100</v>
      </c>
      <c r="N37" s="32">
        <f>IF(M37&lt;100,I37+E37,"")</f>
      </c>
      <c r="O37" s="32">
        <f>IF(M37&lt;100,F37+J37,"")</f>
      </c>
      <c r="P37" s="52"/>
    </row>
    <row r="38" spans="1:16" ht="12.75">
      <c r="A38" s="31"/>
      <c r="B38" s="32">
        <v>6</v>
      </c>
      <c r="C38" s="33" t="s">
        <v>94</v>
      </c>
      <c r="D38" s="34" t="s">
        <v>95</v>
      </c>
      <c r="E38" s="35" t="s">
        <v>91</v>
      </c>
      <c r="F38" s="36"/>
      <c r="G38" s="37">
        <f>IF((F38-$E$6)&lt;0,0,IF(F38&gt;$H$6,"снят",(F38-$E$6)))</f>
        <v>0</v>
      </c>
      <c r="H38" s="38">
        <f>IF(OR(E38="снят",G38="снят"),100,E38+G38)</f>
        <v>100</v>
      </c>
      <c r="I38" s="39"/>
      <c r="J38" s="39"/>
      <c r="K38" s="37">
        <f>IF((J38-$I$6)&lt;0,0,IF(J38&gt;$L$6,"снят",(J38-$I$6)))</f>
        <v>0</v>
      </c>
      <c r="L38" s="40">
        <f>IF(OR(I38="снят",K38="снят"),100,I38+K38)</f>
        <v>0</v>
      </c>
      <c r="M38" s="41">
        <f>H38+L38</f>
        <v>100</v>
      </c>
      <c r="N38" s="32">
        <f>IF(M38&lt;100,I38+E38,"")</f>
      </c>
      <c r="O38" s="32">
        <f>IF(M38&lt;100,F38+J38,"")</f>
      </c>
      <c r="P38" s="52"/>
    </row>
    <row r="39" spans="1:16" ht="12.75">
      <c r="A39" s="31"/>
      <c r="B39" s="32">
        <v>7</v>
      </c>
      <c r="C39" s="33" t="s">
        <v>96</v>
      </c>
      <c r="D39" s="34" t="s">
        <v>97</v>
      </c>
      <c r="E39" s="35" t="s">
        <v>91</v>
      </c>
      <c r="F39" s="36"/>
      <c r="G39" s="37">
        <f>IF((F39-$E$6)&lt;0,0,IF(F39&gt;$H$6,"снят",(F39-$E$6)))</f>
        <v>0</v>
      </c>
      <c r="H39" s="38">
        <f>IF(OR(E39="снят",G39="снят"),100,E39+G39)</f>
        <v>100</v>
      </c>
      <c r="I39" s="39"/>
      <c r="J39" s="39"/>
      <c r="K39" s="37">
        <f>IF((J39-$I$6)&lt;0,0,IF(J39&gt;$L$6,"снят",(J39-$I$6)))</f>
        <v>0</v>
      </c>
      <c r="L39" s="40">
        <f>IF(OR(I39="снят",K39="снят"),100,I39+K39)</f>
        <v>0</v>
      </c>
      <c r="M39" s="41">
        <f>H39+L39</f>
        <v>100</v>
      </c>
      <c r="N39" s="32">
        <f>IF(M39&lt;100,I39+E39,"")</f>
      </c>
      <c r="O39" s="32">
        <f>IF(M39&lt;100,F39+J39,"")</f>
      </c>
      <c r="P39" s="52"/>
    </row>
    <row r="40" spans="1:16" ht="12.75">
      <c r="A40" s="31"/>
      <c r="B40" s="53">
        <v>13</v>
      </c>
      <c r="C40" s="54" t="s">
        <v>98</v>
      </c>
      <c r="D40" s="55" t="s">
        <v>99</v>
      </c>
      <c r="E40" s="50" t="s">
        <v>91</v>
      </c>
      <c r="F40" s="45"/>
      <c r="G40" s="37">
        <f>IF((F40-$E$6)&lt;0,0,IF(F40&gt;$H$6,"снят",(F40-$E$6)))</f>
        <v>0</v>
      </c>
      <c r="H40" s="38">
        <f>IF(OR(E40="снят",G40="снят"),100,E40+G40)</f>
        <v>100</v>
      </c>
      <c r="I40" s="39"/>
      <c r="J40" s="39"/>
      <c r="K40" s="37">
        <f>IF((J40-$I$6)&lt;0,0,IF(J40&gt;$L$6,"снят",(J40-$I$6)))</f>
        <v>0</v>
      </c>
      <c r="L40" s="40">
        <f>IF(OR(I40="снят",K40="снят"),100,I40+K40)</f>
        <v>0</v>
      </c>
      <c r="M40" s="41">
        <f>H40+L40</f>
        <v>100</v>
      </c>
      <c r="N40" s="32">
        <f>IF(M40&lt;100,I40+E40,"")</f>
      </c>
      <c r="O40" s="32">
        <f>IF(M40&lt;100,F40+J40,"")</f>
      </c>
      <c r="P40" s="52"/>
    </row>
    <row r="41" spans="1:16" ht="12.75">
      <c r="A41" s="31" t="s">
        <v>34</v>
      </c>
      <c r="B41" s="53">
        <v>16</v>
      </c>
      <c r="C41" s="54" t="s">
        <v>35</v>
      </c>
      <c r="D41" s="55" t="s">
        <v>100</v>
      </c>
      <c r="E41" s="50" t="s">
        <v>91</v>
      </c>
      <c r="F41" s="45"/>
      <c r="G41" s="37">
        <f>IF((F41-$E$6)&lt;0,0,IF(F41&gt;$H$6,"снят",(F41-$E$6)))</f>
        <v>0</v>
      </c>
      <c r="H41" s="38">
        <f>IF(OR(E41="снят",G41="снят"),100,E41+G41)</f>
        <v>100</v>
      </c>
      <c r="I41" s="39"/>
      <c r="J41" s="39"/>
      <c r="K41" s="37">
        <f>IF((J41-$I$6)&lt;0,0,IF(J41&gt;$L$6,"снят",(J41-$I$6)))</f>
        <v>0</v>
      </c>
      <c r="L41" s="40">
        <f>IF(OR(I41="снят",K41="снят"),100,I41+K41)</f>
        <v>0</v>
      </c>
      <c r="M41" s="41">
        <f>H41+L41</f>
        <v>100</v>
      </c>
      <c r="N41" s="32">
        <f>IF(M41&lt;100,I41+E41,"")</f>
      </c>
      <c r="O41" s="32">
        <f>IF(M41&lt;100,F41+J41,"")</f>
      </c>
      <c r="P41" s="52"/>
    </row>
    <row r="42" spans="1:16" ht="12.75">
      <c r="A42" s="31" t="s">
        <v>34</v>
      </c>
      <c r="B42" s="53">
        <v>17</v>
      </c>
      <c r="C42" s="54" t="s">
        <v>101</v>
      </c>
      <c r="D42" s="55" t="s">
        <v>102</v>
      </c>
      <c r="E42" s="50" t="s">
        <v>91</v>
      </c>
      <c r="F42" s="45"/>
      <c r="G42" s="37">
        <f>IF((F42-$E$6)&lt;0,0,IF(F42&gt;$H$6,"снят",(F42-$E$6)))</f>
        <v>0</v>
      </c>
      <c r="H42" s="38">
        <f>IF(OR(E42="снят",G42="снят"),100,E42+G42)</f>
        <v>100</v>
      </c>
      <c r="I42" s="39"/>
      <c r="J42" s="39"/>
      <c r="K42" s="37">
        <f>IF((J42-$I$6)&lt;0,0,IF(J42&gt;$L$6,"снят",(J42-$I$6)))</f>
        <v>0</v>
      </c>
      <c r="L42" s="40">
        <f>IF(OR(I42="снят",K42="снят"),100,I42+K42)</f>
        <v>0</v>
      </c>
      <c r="M42" s="41">
        <f>H42+L42</f>
        <v>100</v>
      </c>
      <c r="N42" s="32">
        <f>IF(M42&lt;100,I42+E42,"")</f>
      </c>
      <c r="O42" s="32">
        <f>IF(M42&lt;100,F42+J42,"")</f>
      </c>
      <c r="P42" s="52"/>
    </row>
    <row r="43" spans="1:16" ht="12.75">
      <c r="A43" s="31" t="s">
        <v>65</v>
      </c>
      <c r="B43" s="53">
        <v>18</v>
      </c>
      <c r="C43" s="54" t="s">
        <v>103</v>
      </c>
      <c r="D43" s="55" t="s">
        <v>104</v>
      </c>
      <c r="E43" s="50" t="s">
        <v>91</v>
      </c>
      <c r="F43" s="45"/>
      <c r="G43" s="37">
        <f>IF((F43-$E$6)&lt;0,0,IF(F43&gt;$H$6,"снят",(F43-$E$6)))</f>
        <v>0</v>
      </c>
      <c r="H43" s="38">
        <f>IF(OR(E43="снят",G43="снят"),100,E43+G43)</f>
        <v>100</v>
      </c>
      <c r="I43" s="39"/>
      <c r="J43" s="39"/>
      <c r="K43" s="37">
        <f>IF((J43-$I$6)&lt;0,0,IF(J43&gt;$L$6,"снят",(J43-$I$6)))</f>
        <v>0</v>
      </c>
      <c r="L43" s="40">
        <f>IF(OR(I43="снят",K43="снят"),100,I43+K43)</f>
        <v>0</v>
      </c>
      <c r="M43" s="41">
        <f>H43+L43</f>
        <v>100</v>
      </c>
      <c r="N43" s="32">
        <f>IF(M43&lt;100,I43+E43,"")</f>
      </c>
      <c r="O43" s="32">
        <f>IF(M43&lt;100,F43+J43,"")</f>
      </c>
      <c r="P43" s="52"/>
    </row>
    <row r="44" spans="1:16" ht="12.75">
      <c r="A44" s="31" t="s">
        <v>65</v>
      </c>
      <c r="B44" s="53">
        <v>20</v>
      </c>
      <c r="C44" s="54" t="s">
        <v>105</v>
      </c>
      <c r="D44" s="55" t="s">
        <v>106</v>
      </c>
      <c r="E44" s="50" t="s">
        <v>91</v>
      </c>
      <c r="F44" s="45"/>
      <c r="G44" s="37">
        <f>IF((F44-$E$6)&lt;0,0,IF(F44&gt;$H$6,"снят",(F44-$E$6)))</f>
        <v>0</v>
      </c>
      <c r="H44" s="38">
        <f>IF(OR(E44="снят",G44="снят"),100,E44+G44)</f>
        <v>100</v>
      </c>
      <c r="I44" s="39"/>
      <c r="J44" s="39"/>
      <c r="K44" s="37">
        <f>IF((J44-$I$6)&lt;0,0,IF(J44&gt;$L$6,"снят",(J44-$I$6)))</f>
        <v>0</v>
      </c>
      <c r="L44" s="40">
        <f>IF(OR(I44="снят",K44="снят"),100,I44+K44)</f>
        <v>0</v>
      </c>
      <c r="M44" s="41">
        <f>H44+L44</f>
        <v>100</v>
      </c>
      <c r="N44" s="32">
        <f>IF(M44&lt;100,I44+E44,"")</f>
      </c>
      <c r="O44" s="32">
        <f>IF(M44&lt;100,F44+J44,"")</f>
      </c>
      <c r="P44" s="52"/>
    </row>
    <row r="45" spans="1:16" ht="12.75">
      <c r="A45" s="31" t="s">
        <v>65</v>
      </c>
      <c r="B45" s="53">
        <v>21</v>
      </c>
      <c r="C45" s="54" t="s">
        <v>107</v>
      </c>
      <c r="D45" s="55" t="s">
        <v>108</v>
      </c>
      <c r="E45" s="50" t="s">
        <v>91</v>
      </c>
      <c r="F45" s="45"/>
      <c r="G45" s="37">
        <f>IF((F45-$E$6)&lt;0,0,IF(F45&gt;$H$6,"снят",(F45-$E$6)))</f>
        <v>0</v>
      </c>
      <c r="H45" s="38">
        <f>IF(OR(E45="снят",G45="снят"),100,E45+G45)</f>
        <v>100</v>
      </c>
      <c r="I45" s="39"/>
      <c r="J45" s="39"/>
      <c r="K45" s="37">
        <f>IF((J45-$I$6)&lt;0,0,IF(J45&gt;$L$6,"снят",(J45-$I$6)))</f>
        <v>0</v>
      </c>
      <c r="L45" s="40">
        <f>IF(OR(I45="снят",K45="снят"),100,I45+K45)</f>
        <v>0</v>
      </c>
      <c r="M45" s="41">
        <f>H45+L45</f>
        <v>100</v>
      </c>
      <c r="N45" s="32">
        <f>IF(M45&lt;100,I45+E45,"")</f>
      </c>
      <c r="O45" s="32">
        <f>IF(M45&lt;100,F45+J45,"")</f>
      </c>
      <c r="P45" s="52"/>
    </row>
    <row r="46" spans="1:16" ht="12.75">
      <c r="A46" s="31" t="s">
        <v>109</v>
      </c>
      <c r="B46" s="53">
        <v>23</v>
      </c>
      <c r="C46" s="54" t="s">
        <v>110</v>
      </c>
      <c r="D46" s="55" t="s">
        <v>111</v>
      </c>
      <c r="E46" s="50" t="s">
        <v>91</v>
      </c>
      <c r="F46" s="45"/>
      <c r="G46" s="37">
        <f>IF((F46-$E$6)&lt;0,0,IF(F46&gt;$H$6,"снят",(F46-$E$6)))</f>
        <v>0</v>
      </c>
      <c r="H46" s="38">
        <f>IF(OR(E46="снят",G46="снят"),100,E46+G46)</f>
        <v>100</v>
      </c>
      <c r="I46" s="39"/>
      <c r="J46" s="39"/>
      <c r="K46" s="37">
        <f>IF((J46-$I$6)&lt;0,0,IF(J46&gt;$L$6,"снят",(J46-$I$6)))</f>
        <v>0</v>
      </c>
      <c r="L46" s="40">
        <f>IF(OR(I46="снят",K46="снят"),100,I46+K46)</f>
        <v>0</v>
      </c>
      <c r="M46" s="41">
        <f>H46+L46</f>
        <v>100</v>
      </c>
      <c r="N46" s="32">
        <f>IF(M46&lt;100,I46+E46,"")</f>
      </c>
      <c r="O46" s="32">
        <f>IF(M46&lt;100,F46+J46,"")</f>
      </c>
      <c r="P46" s="52"/>
    </row>
    <row r="47" spans="1:16" ht="12.75">
      <c r="A47" s="31" t="s">
        <v>109</v>
      </c>
      <c r="B47" s="53">
        <v>24</v>
      </c>
      <c r="C47" s="54" t="s">
        <v>112</v>
      </c>
      <c r="D47" s="55" t="s">
        <v>113</v>
      </c>
      <c r="E47" s="50" t="s">
        <v>91</v>
      </c>
      <c r="F47" s="45"/>
      <c r="G47" s="37">
        <f>IF((F47-$E$6)&lt;0,0,IF(F47&gt;$H$6,"снят",(F47-$E$6)))</f>
        <v>0</v>
      </c>
      <c r="H47" s="38">
        <f>IF(OR(E47="снят",G47="снят"),100,E47+G47)</f>
        <v>100</v>
      </c>
      <c r="I47" s="39"/>
      <c r="J47" s="39"/>
      <c r="K47" s="37">
        <f>IF((J47-$I$6)&lt;0,0,IF(J47&gt;$L$6,"снят",(J47-$I$6)))</f>
        <v>0</v>
      </c>
      <c r="L47" s="40">
        <f>IF(OR(I47="снят",K47="снят"),100,I47+K47)</f>
        <v>0</v>
      </c>
      <c r="M47" s="41">
        <f>H47+L47</f>
        <v>100</v>
      </c>
      <c r="N47" s="32">
        <f>IF(M47&lt;100,I47+E47,"")</f>
      </c>
      <c r="O47" s="32">
        <f>IF(M47&lt;100,F47+J47,"")</f>
      </c>
      <c r="P47" s="52"/>
    </row>
    <row r="48" spans="1:16" ht="12.75">
      <c r="A48" s="31" t="s">
        <v>109</v>
      </c>
      <c r="B48" s="53">
        <v>25</v>
      </c>
      <c r="C48" s="54" t="s">
        <v>114</v>
      </c>
      <c r="D48" s="55" t="s">
        <v>115</v>
      </c>
      <c r="E48" s="50" t="s">
        <v>91</v>
      </c>
      <c r="F48" s="45"/>
      <c r="G48" s="37">
        <f>IF((F48-$E$6)&lt;0,0,IF(F48&gt;$H$6,"снят",(F48-$E$6)))</f>
        <v>0</v>
      </c>
      <c r="H48" s="38">
        <f>IF(OR(E48="снят",G48="снят"),100,E48+G48)</f>
        <v>100</v>
      </c>
      <c r="I48" s="39"/>
      <c r="J48" s="39"/>
      <c r="K48" s="37">
        <f>IF((J48-$I$6)&lt;0,0,IF(J48&gt;$L$6,"снят",(J48-$I$6)))</f>
        <v>0</v>
      </c>
      <c r="L48" s="40">
        <f>IF(OR(I48="снят",K48="снят"),100,I48+K48)</f>
        <v>0</v>
      </c>
      <c r="M48" s="41">
        <f>H48+L48</f>
        <v>100</v>
      </c>
      <c r="N48" s="32">
        <f>IF(M48&lt;100,I48+E48,"")</f>
      </c>
      <c r="O48" s="32">
        <f>IF(M48&lt;100,F48+J48,"")</f>
      </c>
      <c r="P48" s="52"/>
    </row>
    <row r="49" spans="1:16" ht="12.75">
      <c r="A49" s="31" t="s">
        <v>60</v>
      </c>
      <c r="B49" s="53">
        <v>26</v>
      </c>
      <c r="C49" s="54" t="s">
        <v>92</v>
      </c>
      <c r="D49" s="55" t="s">
        <v>116</v>
      </c>
      <c r="E49" s="50" t="s">
        <v>91</v>
      </c>
      <c r="F49" s="45"/>
      <c r="G49" s="37">
        <f>IF((F49-$E$6)&lt;0,0,IF(F49&gt;$H$6,"снят",(F49-$E$6)))</f>
        <v>0</v>
      </c>
      <c r="H49" s="38">
        <f>IF(OR(E49="снят",G49="снят"),100,E49+G49)</f>
        <v>100</v>
      </c>
      <c r="I49" s="39"/>
      <c r="J49" s="39"/>
      <c r="K49" s="37">
        <f>IF((J49-$I$6)&lt;0,0,IF(J49&gt;$L$6,"снят",(J49-$I$6)))</f>
        <v>0</v>
      </c>
      <c r="L49" s="40">
        <f>IF(OR(I49="снят",K49="снят"),100,I49+K49)</f>
        <v>0</v>
      </c>
      <c r="M49" s="41">
        <f>H49+L49</f>
        <v>100</v>
      </c>
      <c r="N49" s="32">
        <f>IF(M49&lt;100,I49+E49,"")</f>
      </c>
      <c r="O49" s="32">
        <f>IF(M49&lt;100,F49+J49,"")</f>
      </c>
      <c r="P49" s="52"/>
    </row>
    <row r="50" spans="1:17" ht="12.75">
      <c r="A50" s="31" t="s">
        <v>39</v>
      </c>
      <c r="B50" s="53">
        <v>30</v>
      </c>
      <c r="C50" s="54" t="s">
        <v>117</v>
      </c>
      <c r="D50" s="55" t="s">
        <v>118</v>
      </c>
      <c r="E50" s="50" t="s">
        <v>91</v>
      </c>
      <c r="F50" s="45"/>
      <c r="G50" s="37">
        <f>IF((F50-$E$6)&lt;0,0,IF(F50&gt;$H$6,"снят",(F50-$E$6)))</f>
        <v>0</v>
      </c>
      <c r="H50" s="38">
        <f>IF(OR(E50="снят",G50="снят"),100,E50+G50)</f>
        <v>100</v>
      </c>
      <c r="I50" s="39"/>
      <c r="J50" s="39"/>
      <c r="K50" s="37">
        <f>IF((J50-$I$6)&lt;0,0,IF(J50&gt;$L$6,"снят",(J50-$I$6)))</f>
        <v>0</v>
      </c>
      <c r="L50" s="40">
        <f>IF(OR(I50="снят",K50="снят"),100,I50+K50)</f>
        <v>0</v>
      </c>
      <c r="M50" s="41">
        <f>H50+L50</f>
        <v>100</v>
      </c>
      <c r="N50" s="32">
        <f>IF(M50&lt;100,I50+E50,"")</f>
      </c>
      <c r="O50" s="32">
        <f>IF(M50&lt;100,F50+J50,"")</f>
      </c>
      <c r="P50" s="52"/>
      <c r="Q50" s="56"/>
    </row>
    <row r="51" spans="1:16" ht="12.75">
      <c r="A51" s="31" t="s">
        <v>31</v>
      </c>
      <c r="B51" s="53">
        <v>35</v>
      </c>
      <c r="C51" s="54" t="s">
        <v>119</v>
      </c>
      <c r="D51" s="55" t="s">
        <v>120</v>
      </c>
      <c r="E51" s="50" t="s">
        <v>91</v>
      </c>
      <c r="F51" s="45"/>
      <c r="G51" s="37">
        <f>IF((F51-$E$6)&lt;0,0,IF(F51&gt;$H$6,"снят",(F51-$E$6)))</f>
        <v>0</v>
      </c>
      <c r="H51" s="38">
        <f>IF(OR(E51="снят",G51="снят"),100,E51+G51)</f>
        <v>100</v>
      </c>
      <c r="I51" s="39"/>
      <c r="J51" s="39"/>
      <c r="K51" s="37">
        <f>IF((J51-$I$6)&lt;0,0,IF(J51&gt;$L$6,"снят",(J51-$I$6)))</f>
        <v>0</v>
      </c>
      <c r="L51" s="40">
        <f>IF(OR(I51="снят",K51="снят"),100,I51+K51)</f>
        <v>0</v>
      </c>
      <c r="M51" s="41">
        <f>H51+L51</f>
        <v>100</v>
      </c>
      <c r="N51" s="32">
        <f>IF(M51&lt;100,I51+E51,"")</f>
      </c>
      <c r="O51" s="32">
        <f>IF(M51&lt;100,F51+J51,"")</f>
      </c>
      <c r="P51" s="52"/>
    </row>
    <row r="52" spans="1:16" ht="12.75">
      <c r="A52" s="31" t="s">
        <v>60</v>
      </c>
      <c r="B52" s="32">
        <v>38</v>
      </c>
      <c r="C52" s="33" t="s">
        <v>121</v>
      </c>
      <c r="D52" s="34" t="s">
        <v>122</v>
      </c>
      <c r="E52" s="50" t="s">
        <v>91</v>
      </c>
      <c r="F52" s="45"/>
      <c r="G52" s="37">
        <f>IF((F52-$E$6)&lt;0,0,IF(F52&gt;$H$6,"снят",(F52-$E$6)))</f>
        <v>0</v>
      </c>
      <c r="H52" s="38">
        <f>IF(OR(E52="снят",G52="снят"),100,E52+G52)</f>
        <v>100</v>
      </c>
      <c r="I52" s="39"/>
      <c r="J52" s="39"/>
      <c r="K52" s="37">
        <f>IF((J52-$I$6)&lt;0,0,IF(J52&gt;$L$6,"снят",(J52-$I$6)))</f>
        <v>0</v>
      </c>
      <c r="L52" s="40">
        <f>IF(OR(I52="снят",K52="снят"),100,I52+K52)</f>
        <v>0</v>
      </c>
      <c r="M52" s="41">
        <f>H52+L52</f>
        <v>100</v>
      </c>
      <c r="N52" s="32">
        <f>IF(M52&lt;100,I52+E52,"")</f>
      </c>
      <c r="O52" s="32">
        <f>IF(M52&lt;100,F52+J52,"")</f>
      </c>
      <c r="P52" s="52"/>
    </row>
    <row r="53" spans="1:16" ht="12.75">
      <c r="A53" s="31" t="s">
        <v>60</v>
      </c>
      <c r="B53" s="32">
        <v>40</v>
      </c>
      <c r="C53" s="33" t="s">
        <v>123</v>
      </c>
      <c r="D53" s="34" t="s">
        <v>124</v>
      </c>
      <c r="E53" s="35" t="s">
        <v>91</v>
      </c>
      <c r="F53" s="36"/>
      <c r="G53" s="37">
        <f>IF((F53-$E$6)&lt;0,0,IF(F53&gt;$H$6,"снят",(F53-$E$6)))</f>
        <v>0</v>
      </c>
      <c r="H53" s="38">
        <f>IF(OR(E53="снят",G53="снят"),100,E53+G53)</f>
        <v>100</v>
      </c>
      <c r="I53" s="39"/>
      <c r="J53" s="39"/>
      <c r="K53" s="37">
        <f>IF((J53-$I$6)&lt;0,0,IF(J53&gt;$L$6,"снят",(J53-$I$6)))</f>
        <v>0</v>
      </c>
      <c r="L53" s="40">
        <f>IF(OR(I53="снят",K53="снят"),100,I53+K53)</f>
        <v>0</v>
      </c>
      <c r="M53" s="41">
        <f>H53+L53</f>
        <v>100</v>
      </c>
      <c r="N53" s="32">
        <f>IF(M53&lt;100,I53+E53,"")</f>
      </c>
      <c r="O53" s="32">
        <f>IF(M53&lt;100,F53+J53,"")</f>
      </c>
      <c r="P53" s="52"/>
    </row>
    <row r="54" spans="1:16" ht="12.75">
      <c r="A54" s="31" t="s">
        <v>79</v>
      </c>
      <c r="B54" s="32">
        <v>44</v>
      </c>
      <c r="C54" s="43" t="s">
        <v>125</v>
      </c>
      <c r="D54" s="55" t="s">
        <v>126</v>
      </c>
      <c r="E54" s="51" t="s">
        <v>91</v>
      </c>
      <c r="F54" s="45"/>
      <c r="G54" s="37">
        <f>IF((F54-$E$6)&lt;0,0,IF(F54&gt;$H$6,"снят",(F54-$E$6)))</f>
        <v>0</v>
      </c>
      <c r="H54" s="38">
        <f>IF(OR(E54="снят",G54="снят"),100,E54+G54)</f>
        <v>100</v>
      </c>
      <c r="I54" s="39"/>
      <c r="J54" s="39"/>
      <c r="K54" s="37">
        <f>IF((J54-$I$6)&lt;0,0,IF(J54&gt;$L$6,"снят",(J54-$I$6)))</f>
        <v>0</v>
      </c>
      <c r="L54" s="40">
        <f>IF(OR(I54="снят",K54="снят"),100,I54+K54)</f>
        <v>0</v>
      </c>
      <c r="M54" s="41">
        <f>H54+L54</f>
        <v>100</v>
      </c>
      <c r="N54" s="32">
        <f>IF(M54&lt;100,I54+E54,"")</f>
      </c>
      <c r="O54" s="32">
        <f>IF(M54&lt;100,F54+J54,"")</f>
      </c>
      <c r="P54" s="52"/>
    </row>
    <row r="55" spans="1:16" ht="12.75">
      <c r="A55" s="31" t="s">
        <v>43</v>
      </c>
      <c r="B55" s="32">
        <v>45</v>
      </c>
      <c r="C55" s="43" t="s">
        <v>44</v>
      </c>
      <c r="D55" s="34" t="s">
        <v>127</v>
      </c>
      <c r="E55" s="44" t="s">
        <v>91</v>
      </c>
      <c r="F55" s="45"/>
      <c r="G55" s="37">
        <f>IF((F55-$E$6)&lt;0,0,IF(F55&gt;$H$6,"снят",(F55-$E$6)))</f>
        <v>0</v>
      </c>
      <c r="H55" s="38">
        <f>IF(OR(E55="снят",G55="снят"),100,E55+G55)</f>
        <v>100</v>
      </c>
      <c r="I55" s="39"/>
      <c r="J55" s="39"/>
      <c r="K55" s="37">
        <f>IF((J55-$I$6)&lt;0,0,IF(J55&gt;$L$6,"снят",(J55-$I$6)))</f>
        <v>0</v>
      </c>
      <c r="L55" s="40">
        <f>IF(OR(I55="снят",K55="снят"),100,I55+K55)</f>
        <v>0</v>
      </c>
      <c r="M55" s="41">
        <f>H55+L55</f>
        <v>100</v>
      </c>
      <c r="N55" s="32">
        <f>IF(M55&lt;100,I55+E55,"")</f>
      </c>
      <c r="O55" s="32">
        <f>IF(M55&lt;100,F55+J55,"")</f>
      </c>
      <c r="P55" s="52"/>
    </row>
    <row r="56" spans="1:16" ht="12.75">
      <c r="A56" s="31" t="s">
        <v>48</v>
      </c>
      <c r="B56" s="32">
        <v>48</v>
      </c>
      <c r="C56" s="43" t="s">
        <v>92</v>
      </c>
      <c r="D56" s="34" t="s">
        <v>128</v>
      </c>
      <c r="E56" s="50" t="s">
        <v>91</v>
      </c>
      <c r="F56" s="45"/>
      <c r="G56" s="37">
        <f>IF((F56-$E$6)&lt;0,0,IF(F56&gt;$H$6,"снят",(F56-$E$6)))</f>
        <v>0</v>
      </c>
      <c r="H56" s="38">
        <f>IF(OR(E56="снят",G56="снят"),100,E56+G56)</f>
        <v>100</v>
      </c>
      <c r="I56" s="39"/>
      <c r="J56" s="39"/>
      <c r="K56" s="37">
        <f>IF((J56-$I$6)&lt;0,0,IF(J56&gt;$L$6,"снят",(J56-$I$6)))</f>
        <v>0</v>
      </c>
      <c r="L56" s="40">
        <f>IF(OR(I56="снят",K56="снят"),100,I56+K56)</f>
        <v>0</v>
      </c>
      <c r="M56" s="41">
        <f>H56+L56</f>
        <v>100</v>
      </c>
      <c r="N56" s="32">
        <f>IF(M56&lt;100,I56+E56,"")</f>
      </c>
      <c r="O56" s="32">
        <f>IF(M56&lt;100,F56+J56,"")</f>
      </c>
      <c r="P56" s="52"/>
    </row>
    <row r="57" spans="1:16" ht="12.75">
      <c r="A57" s="31" t="s">
        <v>48</v>
      </c>
      <c r="B57" s="32">
        <v>49</v>
      </c>
      <c r="C57" s="33" t="s">
        <v>129</v>
      </c>
      <c r="D57" s="34" t="s">
        <v>130</v>
      </c>
      <c r="E57" s="35" t="s">
        <v>91</v>
      </c>
      <c r="F57" s="36"/>
      <c r="G57" s="37">
        <f>IF((F57-$E$6)&lt;0,0,IF(F57&gt;$H$6,"снят",(F57-$E$6)))</f>
        <v>0</v>
      </c>
      <c r="H57" s="38">
        <f>IF(OR(E57="снят",G57="снят"),100,E57+G57)</f>
        <v>100</v>
      </c>
      <c r="I57" s="39"/>
      <c r="J57" s="39"/>
      <c r="K57" s="37">
        <f>IF((J57-$I$6)&lt;0,0,IF(J57&gt;$L$6,"снят",(J57-$I$6)))</f>
        <v>0</v>
      </c>
      <c r="L57" s="40">
        <f>IF(OR(I57="снят",K57="снят"),100,I57+K57)</f>
        <v>0</v>
      </c>
      <c r="M57" s="41">
        <f>H57+L57</f>
        <v>100</v>
      </c>
      <c r="N57" s="32">
        <f>IF(M57&lt;100,I57+E57,"")</f>
      </c>
      <c r="O57" s="32">
        <f>IF(M57&lt;100,F57+J57,"")</f>
      </c>
      <c r="P57" s="52"/>
    </row>
    <row r="58" spans="1:16" ht="12.75">
      <c r="A58" s="31" t="s">
        <v>55</v>
      </c>
      <c r="B58" s="32">
        <v>51</v>
      </c>
      <c r="C58" s="33" t="s">
        <v>131</v>
      </c>
      <c r="D58" s="34" t="s">
        <v>132</v>
      </c>
      <c r="E58" s="51" t="s">
        <v>91</v>
      </c>
      <c r="F58" s="36"/>
      <c r="G58" s="37">
        <f>IF((F58-$E$6)&lt;0,0,IF(F58&gt;$H$6,"снят",(F58-$E$6)))</f>
        <v>0</v>
      </c>
      <c r="H58" s="38">
        <f>IF(OR(E58="снят",G58="снят"),100,E58+G58)</f>
        <v>100</v>
      </c>
      <c r="I58" s="39"/>
      <c r="J58" s="39"/>
      <c r="K58" s="37">
        <f>IF((J58-$I$6)&lt;0,0,IF(J58&gt;$L$6,"снят",(J58-$I$6)))</f>
        <v>0</v>
      </c>
      <c r="L58" s="40">
        <f>IF(OR(I58="снят",K58="снят"),100,I58+K58)</f>
        <v>0</v>
      </c>
      <c r="M58" s="41">
        <f>H58+L58</f>
        <v>100</v>
      </c>
      <c r="N58" s="32">
        <f>IF(M58&lt;100,I58+E58,"")</f>
      </c>
      <c r="O58" s="32">
        <f>IF(M58&lt;100,F58+J58,"")</f>
      </c>
      <c r="P58" s="52"/>
    </row>
    <row r="59" spans="1:16" ht="12.75">
      <c r="A59" s="31" t="s">
        <v>55</v>
      </c>
      <c r="B59" s="32">
        <v>52</v>
      </c>
      <c r="C59" s="33" t="s">
        <v>133</v>
      </c>
      <c r="D59" s="34" t="s">
        <v>134</v>
      </c>
      <c r="E59" s="51" t="s">
        <v>91</v>
      </c>
      <c r="F59" s="36"/>
      <c r="G59" s="37">
        <f>IF((F59-$E$6)&lt;0,0,IF(F59&gt;$H$6,"снят",(F59-$E$6)))</f>
        <v>0</v>
      </c>
      <c r="H59" s="38">
        <f>IF(OR(E59="снят",G59="снят"),100,E59+G59)</f>
        <v>100</v>
      </c>
      <c r="I59" s="39"/>
      <c r="J59" s="39"/>
      <c r="K59" s="37">
        <f>IF((J59-$I$6)&lt;0,0,IF(J59&gt;$L$6,"снят",(J59-$I$6)))</f>
        <v>0</v>
      </c>
      <c r="L59" s="40">
        <f>IF(OR(I59="снят",K59="снят"),100,I59+K59)</f>
        <v>0</v>
      </c>
      <c r="M59" s="41">
        <f>H59+L59</f>
        <v>100</v>
      </c>
      <c r="N59" s="32">
        <f>IF(M59&lt;100,I59+E59,"")</f>
      </c>
      <c r="O59" s="32">
        <f>IF(M59&lt;100,F59+J59,"")</f>
      </c>
      <c r="P59" s="52"/>
    </row>
    <row r="60" spans="1:16" ht="12.75">
      <c r="A60" s="31" t="s">
        <v>25</v>
      </c>
      <c r="B60" s="32">
        <v>57</v>
      </c>
      <c r="C60" s="54" t="s">
        <v>135</v>
      </c>
      <c r="D60" s="55" t="s">
        <v>136</v>
      </c>
      <c r="E60" s="50" t="s">
        <v>91</v>
      </c>
      <c r="F60" s="45"/>
      <c r="G60" s="37">
        <f>IF((F60-$E$6)&lt;0,0,IF(F60&gt;$H$6,"снят",(F60-$E$6)))</f>
        <v>0</v>
      </c>
      <c r="H60" s="38">
        <f>IF(OR(E60="снят",G60="снят"),100,E60+G60)</f>
        <v>100</v>
      </c>
      <c r="I60" s="39"/>
      <c r="J60" s="39"/>
      <c r="K60" s="37">
        <f>IF((J60-$I$6)&lt;0,0,IF(J60&gt;$L$6,"снят",(J60-$I$6)))</f>
        <v>0</v>
      </c>
      <c r="L60" s="40">
        <f>IF(OR(I60="снят",K60="снят"),100,I60+K60)</f>
        <v>0</v>
      </c>
      <c r="M60" s="41">
        <f>H60+L60</f>
        <v>100</v>
      </c>
      <c r="N60" s="32">
        <f>IF(M60&lt;100,I60+E60,"")</f>
      </c>
      <c r="O60" s="32">
        <f>IF(M60&lt;100,F60+J60,"")</f>
      </c>
      <c r="P60" s="52"/>
    </row>
    <row r="61" spans="1:16" ht="12.75">
      <c r="A61" s="31" t="s">
        <v>43</v>
      </c>
      <c r="B61" s="32">
        <v>58</v>
      </c>
      <c r="C61" s="43" t="s">
        <v>125</v>
      </c>
      <c r="D61" s="34" t="s">
        <v>137</v>
      </c>
      <c r="E61" s="44" t="s">
        <v>91</v>
      </c>
      <c r="F61" s="45"/>
      <c r="G61" s="37">
        <f>IF((F61-$E$6)&lt;0,0,IF(F61&gt;$H$6,"снят",(F61-$E$6)))</f>
        <v>0</v>
      </c>
      <c r="H61" s="38">
        <f>IF(OR(E61="снят",G61="снят"),100,E61+G61)</f>
        <v>100</v>
      </c>
      <c r="I61" s="39"/>
      <c r="J61" s="39"/>
      <c r="K61" s="37">
        <f>IF((J61-$I$6)&lt;0,0,IF(J61&gt;$L$6,"снят",(J61-$I$6)))</f>
        <v>0</v>
      </c>
      <c r="L61" s="40">
        <f>IF(OR(I61="снят",K61="снят"),100,I61+K61)</f>
        <v>0</v>
      </c>
      <c r="M61" s="41">
        <f>H61+L61</f>
        <v>100</v>
      </c>
      <c r="N61" s="32">
        <f>IF(M61&lt;100,I61+E61,"")</f>
      </c>
      <c r="O61" s="32">
        <f>IF(M61&lt;100,F61+J61,"")</f>
      </c>
      <c r="P61" s="52"/>
    </row>
    <row r="62" spans="1:16" ht="12.75">
      <c r="A62" s="31" t="s">
        <v>43</v>
      </c>
      <c r="B62" s="32">
        <v>59</v>
      </c>
      <c r="C62" s="43" t="s">
        <v>80</v>
      </c>
      <c r="D62" s="34" t="s">
        <v>138</v>
      </c>
      <c r="E62" s="50" t="s">
        <v>91</v>
      </c>
      <c r="F62" s="45"/>
      <c r="G62" s="37">
        <f>IF((F62-$E$6)&lt;0,0,IF(F62&gt;$H$6,"снят",(F62-$E$6)))</f>
        <v>0</v>
      </c>
      <c r="H62" s="38">
        <f>IF(OR(E62="снят",G62="снят"),100,E62+G62)</f>
        <v>100</v>
      </c>
      <c r="I62" s="39"/>
      <c r="J62" s="39"/>
      <c r="K62" s="37">
        <f>IF((J62-$I$6)&lt;0,0,IF(J62&gt;$L$6,"снят",(J62-$I$6)))</f>
        <v>0</v>
      </c>
      <c r="L62" s="40">
        <f>IF(OR(I62="снят",K62="снят"),100,I62+K62)</f>
        <v>0</v>
      </c>
      <c r="M62" s="41">
        <f>H62+L62</f>
        <v>100</v>
      </c>
      <c r="N62" s="32">
        <f>IF(M62&lt;100,I62+E62,"")</f>
      </c>
      <c r="O62" s="32">
        <f>IF(M62&lt;100,F62+J62,"")</f>
      </c>
      <c r="P62" s="52"/>
    </row>
    <row r="63" spans="1:16" ht="12.75">
      <c r="A63" s="31" t="s">
        <v>39</v>
      </c>
      <c r="B63" s="53">
        <v>28</v>
      </c>
      <c r="C63" s="54" t="s">
        <v>139</v>
      </c>
      <c r="D63" s="55" t="s">
        <v>140</v>
      </c>
      <c r="E63" s="44" t="s">
        <v>91</v>
      </c>
      <c r="F63" s="45"/>
      <c r="G63" s="37">
        <f>IF((F63-$E$6)&lt;0,0,IF(F63&gt;$H$6,"снят",(F63-$E$6)))</f>
        <v>0</v>
      </c>
      <c r="H63" s="38">
        <f>IF(OR(E63="снят",G63="снят"),100,E63+G63)</f>
        <v>100</v>
      </c>
      <c r="I63" s="39"/>
      <c r="J63" s="39"/>
      <c r="K63" s="37">
        <f>IF((J63-$I$6)&lt;0,0,IF(J63&gt;$L$6,"снят",(J63-$I$6)))</f>
        <v>0</v>
      </c>
      <c r="L63" s="40">
        <f>IF(OR(I63="снят",K63="снят"),100,I63+K63)</f>
        <v>0</v>
      </c>
      <c r="M63" s="41">
        <f>H63+L63</f>
        <v>100</v>
      </c>
      <c r="N63" s="32">
        <f>IF(M63&lt;100,I63+E63,"")</f>
      </c>
      <c r="O63" s="32">
        <f>IF(M63&lt;100,F63+J63,"")</f>
      </c>
      <c r="P63" s="52"/>
    </row>
  </sheetData>
  <sheetProtection selectLockedCells="1" selectUnlockedCells="1"/>
  <printOptions/>
  <pageMargins left="0.32013888888888886" right="0.3" top="0.2701388888888889" bottom="0.3895833333333333" header="0.5118055555555555" footer="0.1597222222222222"/>
  <pageSetup fitToHeight="1" fitToWidth="1" horizontalDpi="300" verticalDpi="300" orientation="portrait" paperSize="9"/>
  <headerFooter alignWithMargins="0">
    <oddFooter>&amp;C&amp;"Times New Roman,Обычный"&amp;12&amp;A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59"/>
  <sheetViews>
    <sheetView workbookViewId="0" topLeftCell="A40">
      <selection activeCell="F59" sqref="F59"/>
    </sheetView>
  </sheetViews>
  <sheetFormatPr defaultColWidth="9.00390625" defaultRowHeight="12.75"/>
  <cols>
    <col min="1" max="2" width="5.375" style="0" customWidth="1"/>
    <col min="3" max="3" width="23.00390625" style="57" customWidth="1"/>
    <col min="4" max="4" width="31.375" style="0" customWidth="1"/>
    <col min="5" max="5" width="9.75390625" style="10" customWidth="1"/>
    <col min="6" max="6" width="7.25390625" style="10" customWidth="1"/>
    <col min="7" max="7" width="7.875" style="10" customWidth="1"/>
    <col min="8" max="8" width="10.125" style="10" customWidth="1"/>
    <col min="9" max="9" width="9.375" style="0" customWidth="1"/>
    <col min="10" max="10" width="0" style="0" hidden="1" customWidth="1"/>
    <col min="11" max="11" width="4.375" style="0" customWidth="1"/>
  </cols>
  <sheetData>
    <row r="1" spans="2:8" ht="12.75">
      <c r="B1" s="2" t="s">
        <v>0</v>
      </c>
      <c r="E1" s="3" t="s">
        <v>1</v>
      </c>
      <c r="F1" s="58"/>
      <c r="G1" s="5"/>
      <c r="H1" s="58"/>
    </row>
    <row r="2" spans="3:8" ht="12.75">
      <c r="C2" s="7" t="s">
        <v>2</v>
      </c>
      <c r="D2" s="4" t="s">
        <v>3</v>
      </c>
      <c r="F2" s="10" t="s">
        <v>4</v>
      </c>
      <c r="H2" s="8" t="s">
        <v>5</v>
      </c>
    </row>
    <row r="3" spans="5:8" ht="12.75">
      <c r="E3" s="9" t="s">
        <v>6</v>
      </c>
      <c r="H3" s="11">
        <f>Личн_L!H3</f>
        <v>160</v>
      </c>
    </row>
    <row r="4" spans="3:7" ht="12.75">
      <c r="C4" s="7" t="s">
        <v>141</v>
      </c>
      <c r="D4" s="59">
        <f>COUNTA(A8:A60)</f>
        <v>13</v>
      </c>
      <c r="E4" s="10" t="s">
        <v>9</v>
      </c>
      <c r="G4" s="14">
        <f>H3/E6</f>
        <v>3.902439024390244</v>
      </c>
    </row>
    <row r="5" spans="5:8" ht="12.75">
      <c r="E5" s="10" t="s">
        <v>10</v>
      </c>
      <c r="F5" s="16"/>
      <c r="H5" s="10" t="s">
        <v>11</v>
      </c>
    </row>
    <row r="6" spans="2:11" ht="12.75">
      <c r="B6" s="17" t="s">
        <v>142</v>
      </c>
      <c r="C6" s="60"/>
      <c r="D6" s="6"/>
      <c r="E6" s="18">
        <f>Личн_L!E6</f>
        <v>41</v>
      </c>
      <c r="F6" s="16"/>
      <c r="G6" s="61"/>
      <c r="H6" s="18">
        <f>Личн_L!H6</f>
        <v>62</v>
      </c>
      <c r="I6" s="6"/>
      <c r="J6" s="6"/>
      <c r="K6" s="6"/>
    </row>
    <row r="7" spans="1:12" s="30" customFormat="1" ht="43.5" customHeight="1">
      <c r="A7" s="62" t="s">
        <v>143</v>
      </c>
      <c r="B7" s="63" t="s">
        <v>14</v>
      </c>
      <c r="C7" s="23" t="s">
        <v>144</v>
      </c>
      <c r="D7" s="24" t="s">
        <v>16</v>
      </c>
      <c r="E7" s="25" t="s">
        <v>17</v>
      </c>
      <c r="F7" s="24" t="s">
        <v>18</v>
      </c>
      <c r="G7" s="24" t="s">
        <v>19</v>
      </c>
      <c r="H7" s="26" t="s">
        <v>20</v>
      </c>
      <c r="I7" s="64" t="s">
        <v>21</v>
      </c>
      <c r="J7" s="65" t="s">
        <v>145</v>
      </c>
      <c r="K7" s="27" t="s">
        <v>24</v>
      </c>
      <c r="L7" s="66"/>
    </row>
    <row r="8" spans="1:11" ht="12.75" customHeight="1">
      <c r="A8" s="67" t="s">
        <v>31</v>
      </c>
      <c r="B8" s="68">
        <v>34</v>
      </c>
      <c r="C8" s="69" t="s">
        <v>37</v>
      </c>
      <c r="D8" s="70" t="s">
        <v>38</v>
      </c>
      <c r="E8" s="71">
        <v>0</v>
      </c>
      <c r="F8" s="72">
        <v>44.3</v>
      </c>
      <c r="G8" s="73">
        <f>IF((F8-$E$6)&lt;0,0,IF(F8&gt;$H$6,"снят",(F8-$E$6)))</f>
        <v>3.299999999999997</v>
      </c>
      <c r="H8" s="74">
        <f>IF(OR(E8="снят",G8="снят"),100,E8+G8)</f>
        <v>3.299999999999997</v>
      </c>
      <c r="I8" s="75">
        <f>SUM(H8:H11)-MAX(H8:H11)</f>
        <v>11.39</v>
      </c>
      <c r="J8" s="76">
        <f>I8</f>
        <v>11.39</v>
      </c>
      <c r="K8" s="77">
        <v>1</v>
      </c>
    </row>
    <row r="9" spans="1:11" ht="12.75">
      <c r="A9" s="67"/>
      <c r="B9" s="78">
        <v>35</v>
      </c>
      <c r="C9" s="79" t="s">
        <v>119</v>
      </c>
      <c r="D9" s="80" t="s">
        <v>120</v>
      </c>
      <c r="E9" s="41" t="s">
        <v>91</v>
      </c>
      <c r="F9" s="32">
        <v>0</v>
      </c>
      <c r="G9" s="37">
        <f>IF((F9-$E$6)&lt;0,0,IF(F9&gt;$H$6,"снят",(F9-$E$6)))</f>
        <v>0</v>
      </c>
      <c r="H9" s="74">
        <f>IF(OR(E9="снят",G9="снят"),100,E9+G9)</f>
        <v>100</v>
      </c>
      <c r="I9" s="75"/>
      <c r="J9" s="81">
        <f>I8</f>
        <v>11.39</v>
      </c>
      <c r="K9" s="77"/>
    </row>
    <row r="10" spans="1:11" ht="12.75">
      <c r="A10" s="67"/>
      <c r="B10" s="78">
        <v>36</v>
      </c>
      <c r="C10" s="79" t="s">
        <v>32</v>
      </c>
      <c r="D10" s="70" t="s">
        <v>33</v>
      </c>
      <c r="E10" s="82">
        <v>0</v>
      </c>
      <c r="F10" s="39">
        <v>43.15</v>
      </c>
      <c r="G10" s="37">
        <f>IF((F10-$E$6)&lt;0,0,IF(F10&gt;$H$6,"снят",(F10-$E$6)))</f>
        <v>2.1499999999999986</v>
      </c>
      <c r="H10" s="74">
        <f>IF(OR(E10="снят",G10="снят"),100,E10+G10)</f>
        <v>2.1499999999999986</v>
      </c>
      <c r="I10" s="75"/>
      <c r="J10" s="81">
        <f>I8</f>
        <v>11.39</v>
      </c>
      <c r="K10" s="77"/>
    </row>
    <row r="11" spans="1:11" ht="12.75">
      <c r="A11" s="67"/>
      <c r="B11" s="83">
        <v>37</v>
      </c>
      <c r="C11" s="84" t="s">
        <v>46</v>
      </c>
      <c r="D11" s="85" t="s">
        <v>47</v>
      </c>
      <c r="E11" s="86">
        <v>5</v>
      </c>
      <c r="F11" s="87">
        <v>41.94</v>
      </c>
      <c r="G11" s="88">
        <f>IF((F11-$E$6)&lt;0,0,IF(F11&gt;$H$6,"снят",(F11-$E$6)))</f>
        <v>0.9399999999999977</v>
      </c>
      <c r="H11" s="89">
        <f>IF(OR(E11="снят",G11="снят"),100,E11+G11)</f>
        <v>5.939999999999998</v>
      </c>
      <c r="I11" s="75"/>
      <c r="J11" s="90">
        <f>I8</f>
        <v>11.39</v>
      </c>
      <c r="K11" s="77"/>
    </row>
    <row r="12" spans="1:12" ht="12.75" customHeight="1">
      <c r="A12" s="91" t="s">
        <v>25</v>
      </c>
      <c r="B12" s="92">
        <v>3</v>
      </c>
      <c r="C12" s="93" t="s">
        <v>26</v>
      </c>
      <c r="D12" s="94" t="s">
        <v>42</v>
      </c>
      <c r="E12" s="92">
        <v>5</v>
      </c>
      <c r="F12" s="95">
        <v>39.36</v>
      </c>
      <c r="G12" s="95">
        <f>IF((F12-$E$6)&lt;0,0,IF(F12&gt;$H$6,"снят",(F12-$E$6)))</f>
        <v>0</v>
      </c>
      <c r="H12" s="96">
        <f>IF(OR(E12="снят",G12="снят"),100,E12+G12)</f>
        <v>5</v>
      </c>
      <c r="I12" s="97">
        <f>SUM(H12:H15)-MAX(H12:H15)</f>
        <v>19.939999999999998</v>
      </c>
      <c r="J12" s="98">
        <f>I12</f>
        <v>19.939999999999998</v>
      </c>
      <c r="K12" s="99">
        <v>2</v>
      </c>
      <c r="L12" s="100"/>
    </row>
    <row r="13" spans="1:11" ht="12.75">
      <c r="A13" s="91"/>
      <c r="B13" s="101">
        <v>55</v>
      </c>
      <c r="C13" s="102" t="s">
        <v>71</v>
      </c>
      <c r="D13" s="103" t="s">
        <v>72</v>
      </c>
      <c r="E13" s="101">
        <v>10</v>
      </c>
      <c r="F13" s="104">
        <v>45.94</v>
      </c>
      <c r="G13" s="104">
        <f>IF((F13-$E$6)&lt;0,0,IF(F13&gt;$H$6,"снят",(F13-$E$6)))</f>
        <v>4.939999999999998</v>
      </c>
      <c r="H13" s="96">
        <f>IF(OR(E13="снят",G13="снят"),100,E13+G13)</f>
        <v>14.939999999999998</v>
      </c>
      <c r="I13" s="97"/>
      <c r="J13" s="105">
        <f>I12</f>
        <v>19.939999999999998</v>
      </c>
      <c r="K13" s="99"/>
    </row>
    <row r="14" spans="1:11" ht="12.75">
      <c r="A14" s="91"/>
      <c r="B14" s="92">
        <v>56</v>
      </c>
      <c r="C14" s="93" t="s">
        <v>26</v>
      </c>
      <c r="D14" s="94" t="s">
        <v>27</v>
      </c>
      <c r="E14" s="92">
        <v>0</v>
      </c>
      <c r="F14" s="95">
        <v>37.88</v>
      </c>
      <c r="G14" s="104">
        <f>IF((F14-$E$6)&lt;0,0,IF(F14&gt;$H$6,"снят",(F14-$E$6)))</f>
        <v>0</v>
      </c>
      <c r="H14" s="96">
        <f>IF(OR(E14="снят",G14="снят"),100,E14+G14)</f>
        <v>0</v>
      </c>
      <c r="I14" s="97"/>
      <c r="J14" s="105">
        <f>I12</f>
        <v>19.939999999999998</v>
      </c>
      <c r="K14" s="99"/>
    </row>
    <row r="15" spans="1:11" ht="12.75">
      <c r="A15" s="91"/>
      <c r="B15" s="106">
        <v>57</v>
      </c>
      <c r="C15" s="107" t="s">
        <v>135</v>
      </c>
      <c r="D15" s="108" t="s">
        <v>136</v>
      </c>
      <c r="E15" s="106" t="s">
        <v>91</v>
      </c>
      <c r="F15" s="109">
        <v>0</v>
      </c>
      <c r="G15" s="109">
        <f>IF((F15-$E$6)&lt;0,0,IF(F15&gt;$H$6,"снят",(F15-$E$6)))</f>
        <v>0</v>
      </c>
      <c r="H15" s="110">
        <f>IF(OR(E15="снят",G15="снят"),100,E15+G15)</f>
        <v>100</v>
      </c>
      <c r="I15" s="97"/>
      <c r="J15" s="111">
        <f>I12</f>
        <v>19.939999999999998</v>
      </c>
      <c r="K15" s="99"/>
    </row>
    <row r="16" spans="1:12" ht="12.75" customHeight="1">
      <c r="A16" s="112" t="s">
        <v>28</v>
      </c>
      <c r="B16" s="113">
        <v>4</v>
      </c>
      <c r="C16" s="114" t="s">
        <v>29</v>
      </c>
      <c r="D16" s="115" t="s">
        <v>90</v>
      </c>
      <c r="E16" s="113" t="s">
        <v>91</v>
      </c>
      <c r="F16" s="116">
        <v>0</v>
      </c>
      <c r="G16" s="73">
        <f>IF((F16-$E$6)&lt;0,0,IF(F16&gt;$H$6,"снят",(F16-$E$6)))</f>
        <v>0</v>
      </c>
      <c r="H16" s="38">
        <f>IF(OR(E16="снят",G16="снят"),100,E16+G16)</f>
        <v>100</v>
      </c>
      <c r="I16" s="75">
        <f>SUM(H16:H19)-MAX(H16:H19)</f>
        <v>27.049999999999997</v>
      </c>
      <c r="J16" s="117">
        <f>I16</f>
        <v>27.049999999999997</v>
      </c>
      <c r="K16" s="77">
        <v>3</v>
      </c>
      <c r="L16" s="100"/>
    </row>
    <row r="17" spans="1:11" ht="12.75">
      <c r="A17" s="112"/>
      <c r="B17" s="35">
        <v>41</v>
      </c>
      <c r="C17" s="33" t="s">
        <v>73</v>
      </c>
      <c r="D17" s="118" t="s">
        <v>74</v>
      </c>
      <c r="E17" s="35">
        <v>10</v>
      </c>
      <c r="F17" s="32">
        <v>46.01</v>
      </c>
      <c r="G17" s="119">
        <f>IF((F17-$E$6)&lt;0,0,IF(F17&gt;$H$6,"снят",(F17-$E$6)))</f>
        <v>5.009999999999998</v>
      </c>
      <c r="H17" s="38">
        <f>IF(OR(E17="снят",G17="снят"),100,E17+G17)</f>
        <v>15.009999999999998</v>
      </c>
      <c r="I17" s="75"/>
      <c r="J17" s="81">
        <f>I16</f>
        <v>27.049999999999997</v>
      </c>
      <c r="K17" s="77"/>
    </row>
    <row r="18" spans="1:11" ht="12.75">
      <c r="A18" s="112"/>
      <c r="B18" s="113">
        <v>42</v>
      </c>
      <c r="C18" s="120" t="s">
        <v>29</v>
      </c>
      <c r="D18" s="115" t="s">
        <v>30</v>
      </c>
      <c r="E18" s="113">
        <v>0</v>
      </c>
      <c r="F18" s="116">
        <v>43.04</v>
      </c>
      <c r="G18" s="37">
        <f>IF((F18-$E$6)&lt;0,0,IF(F18&gt;$H$6,"снят",(F18-$E$6)))</f>
        <v>2.039999999999999</v>
      </c>
      <c r="H18" s="38">
        <f>IF(OR(E18="снят",G18="снят"),100,E18+G18)</f>
        <v>2.039999999999999</v>
      </c>
      <c r="I18" s="75"/>
      <c r="J18" s="81">
        <f>I16</f>
        <v>27.049999999999997</v>
      </c>
      <c r="K18" s="77"/>
    </row>
    <row r="19" spans="1:11" ht="12.75">
      <c r="A19" s="112"/>
      <c r="B19" s="121">
        <v>43</v>
      </c>
      <c r="C19" s="122" t="s">
        <v>58</v>
      </c>
      <c r="D19" s="123" t="s">
        <v>59</v>
      </c>
      <c r="E19" s="121">
        <v>10</v>
      </c>
      <c r="F19" s="124">
        <v>39.77</v>
      </c>
      <c r="G19" s="88">
        <f>IF((F19-$E$6)&lt;0,0,IF(F19&gt;$H$6,"снят",(F19-$E$6)))</f>
        <v>0</v>
      </c>
      <c r="H19" s="125">
        <f>IF(OR(E19="снят",G19="снят"),100,E19+G19)</f>
        <v>10</v>
      </c>
      <c r="I19" s="75"/>
      <c r="J19" s="90">
        <f>I16</f>
        <v>27.049999999999997</v>
      </c>
      <c r="K19" s="77"/>
    </row>
    <row r="20" spans="1:12" ht="12.75" customHeight="1">
      <c r="A20" s="126" t="s">
        <v>62</v>
      </c>
      <c r="B20" s="101">
        <v>2</v>
      </c>
      <c r="C20" s="127" t="s">
        <v>63</v>
      </c>
      <c r="D20" s="128" t="s">
        <v>68</v>
      </c>
      <c r="E20" s="129">
        <v>10</v>
      </c>
      <c r="F20" s="101">
        <v>45.47</v>
      </c>
      <c r="G20" s="130">
        <f>IF((F20-$E$6)&lt;0,0,IF(F20&gt;$H$6,"снят",(F20-$E$6)))</f>
        <v>4.469999999999999</v>
      </c>
      <c r="H20" s="96">
        <f>IF(OR(E20="снят",G20="снят"),100,E20+G20)</f>
        <v>14.469999999999999</v>
      </c>
      <c r="I20" s="97">
        <f>SUM(H20:H23)-MAX(H20:H23)</f>
        <v>42.21000000000001</v>
      </c>
      <c r="J20" s="98">
        <f>I20</f>
        <v>42.21000000000001</v>
      </c>
      <c r="K20" s="99">
        <v>4</v>
      </c>
      <c r="L20" s="100"/>
    </row>
    <row r="21" spans="1:11" ht="12.75">
      <c r="A21" s="126"/>
      <c r="B21" s="101">
        <v>31</v>
      </c>
      <c r="C21" s="127" t="s">
        <v>71</v>
      </c>
      <c r="D21" s="128" t="s">
        <v>85</v>
      </c>
      <c r="E21" s="129">
        <v>15</v>
      </c>
      <c r="F21" s="101">
        <v>48.47</v>
      </c>
      <c r="G21" s="101">
        <f>IF((F21-$E$6)&lt;0,0,IF(F21&gt;$H$6,"снят",(F21-$E$6)))</f>
        <v>7.469999999999999</v>
      </c>
      <c r="H21" s="96">
        <f>IF(OR(E21="снят",G21="снят"),100,E21+G21)</f>
        <v>22.47</v>
      </c>
      <c r="I21" s="97"/>
      <c r="J21" s="105">
        <f>I20</f>
        <v>42.21000000000001</v>
      </c>
      <c r="K21" s="99"/>
    </row>
    <row r="22" spans="1:11" ht="12.75">
      <c r="A22" s="126"/>
      <c r="B22" s="101">
        <v>32</v>
      </c>
      <c r="C22" s="127" t="s">
        <v>75</v>
      </c>
      <c r="D22" s="128" t="s">
        <v>76</v>
      </c>
      <c r="E22" s="129">
        <v>10</v>
      </c>
      <c r="F22" s="101">
        <v>46.77</v>
      </c>
      <c r="G22" s="101">
        <f>IF((F22-$E$6)&lt;0,0,IF(F22&gt;$H$6,"снят",(F22-$E$6)))</f>
        <v>5.770000000000003</v>
      </c>
      <c r="H22" s="96">
        <f>IF(OR(E22="снят",G22="снят"),100,E22+G22)</f>
        <v>15.770000000000003</v>
      </c>
      <c r="I22" s="97"/>
      <c r="J22" s="105">
        <f>I20</f>
        <v>42.21000000000001</v>
      </c>
      <c r="K22" s="99"/>
    </row>
    <row r="23" spans="1:11" ht="12.75">
      <c r="A23" s="126"/>
      <c r="B23" s="106">
        <v>33</v>
      </c>
      <c r="C23" s="131" t="s">
        <v>63</v>
      </c>
      <c r="D23" s="132" t="s">
        <v>64</v>
      </c>
      <c r="E23" s="133">
        <v>5</v>
      </c>
      <c r="F23" s="106">
        <v>47.97</v>
      </c>
      <c r="G23" s="106">
        <f>IF((F23-$E$6)&lt;0,0,IF(F23&gt;$H$6,"снят",(F23-$E$6)))</f>
        <v>6.969999999999999</v>
      </c>
      <c r="H23" s="110">
        <f>IF(OR(E23="снят",G23="снят"),100,E23+G23)</f>
        <v>11.969999999999999</v>
      </c>
      <c r="I23" s="97"/>
      <c r="J23" s="111">
        <f>I20</f>
        <v>42.21000000000001</v>
      </c>
      <c r="K23" s="99"/>
    </row>
    <row r="24" spans="1:11" ht="12.75" customHeight="1">
      <c r="A24" s="134" t="s">
        <v>43</v>
      </c>
      <c r="B24" s="119">
        <v>58</v>
      </c>
      <c r="C24" s="135" t="s">
        <v>125</v>
      </c>
      <c r="D24" s="55" t="s">
        <v>137</v>
      </c>
      <c r="E24" s="119" t="s">
        <v>91</v>
      </c>
      <c r="F24" s="37">
        <v>0</v>
      </c>
      <c r="G24" s="136">
        <f>IF((F24-$E$6)&lt;0,0,IF(F24&gt;$H$6,"снят",(F24-$E$6)))</f>
        <v>0</v>
      </c>
      <c r="H24" s="38">
        <f>IF(OR(E24="снят",G24="снят"),100,E24+G24)</f>
        <v>100</v>
      </c>
      <c r="I24" s="75">
        <f>SUM(H24:H27)-MAX(H24:H27)</f>
        <v>111.72999999999999</v>
      </c>
      <c r="J24" s="117">
        <f>I24</f>
        <v>111.72999999999999</v>
      </c>
      <c r="K24" s="137">
        <v>5</v>
      </c>
    </row>
    <row r="25" spans="1:11" ht="12.75">
      <c r="A25" s="134"/>
      <c r="B25" s="119">
        <v>45</v>
      </c>
      <c r="C25" s="135" t="s">
        <v>44</v>
      </c>
      <c r="D25" s="55" t="s">
        <v>127</v>
      </c>
      <c r="E25" s="119" t="s">
        <v>91</v>
      </c>
      <c r="F25" s="37">
        <v>0</v>
      </c>
      <c r="G25" s="37">
        <f>IF((F25-$E$6)&lt;0,0,IF(F25&gt;$H$6,"снят",(F25-$E$6)))</f>
        <v>0</v>
      </c>
      <c r="H25" s="38">
        <f>IF(OR(E25="снят",G25="снят"),100,E25+G25)</f>
        <v>100</v>
      </c>
      <c r="I25" s="75"/>
      <c r="J25" s="81">
        <f>I24</f>
        <v>111.72999999999999</v>
      </c>
      <c r="K25" s="137"/>
    </row>
    <row r="26" spans="1:11" ht="12.75">
      <c r="A26" s="134"/>
      <c r="B26" s="119">
        <v>60</v>
      </c>
      <c r="C26" s="135" t="s">
        <v>51</v>
      </c>
      <c r="D26" s="55" t="s">
        <v>52</v>
      </c>
      <c r="E26" s="119">
        <v>5</v>
      </c>
      <c r="F26" s="37">
        <v>42.73</v>
      </c>
      <c r="G26" s="37">
        <f>IF((F26-$E$6)&lt;0,0,IF(F26&gt;$H$6,"снят",(F26-$E$6)))</f>
        <v>1.7299999999999969</v>
      </c>
      <c r="H26" s="38">
        <f>IF(OR(E26="снят",G26="снят"),100,E26+G26)</f>
        <v>6.729999999999997</v>
      </c>
      <c r="I26" s="75"/>
      <c r="J26" s="81">
        <f>I24</f>
        <v>111.72999999999999</v>
      </c>
      <c r="K26" s="137"/>
    </row>
    <row r="27" spans="1:11" ht="12.75">
      <c r="A27" s="134"/>
      <c r="B27" s="138">
        <v>61</v>
      </c>
      <c r="C27" s="139" t="s">
        <v>44</v>
      </c>
      <c r="D27" s="140" t="s">
        <v>45</v>
      </c>
      <c r="E27" s="141">
        <v>5</v>
      </c>
      <c r="F27" s="88">
        <v>40.52</v>
      </c>
      <c r="G27" s="142">
        <f>IF((F27-$E$6)&lt;0,0,IF(F27&gt;$H$6,"снят",(F27-$E$6)))</f>
        <v>0</v>
      </c>
      <c r="H27" s="125">
        <f>IF(OR(E27="снят",G27="снят"),100,E27+G27)</f>
        <v>5</v>
      </c>
      <c r="I27" s="75"/>
      <c r="J27" s="90">
        <f>I24</f>
        <v>111.72999999999999</v>
      </c>
      <c r="K27" s="137"/>
    </row>
    <row r="28" spans="1:11" ht="12.75" customHeight="1">
      <c r="A28" s="143" t="s">
        <v>39</v>
      </c>
      <c r="B28" s="92">
        <v>27</v>
      </c>
      <c r="C28" s="93" t="s">
        <v>40</v>
      </c>
      <c r="D28" s="94" t="s">
        <v>41</v>
      </c>
      <c r="E28" s="92">
        <v>0</v>
      </c>
      <c r="F28" s="95">
        <v>45.9</v>
      </c>
      <c r="G28" s="130">
        <f>IF((F28-$E$6)&lt;0,0,IF(F28&gt;$H$6,"снят",(F28-$E$6)))</f>
        <v>4.899999999999999</v>
      </c>
      <c r="H28" s="96">
        <f>IF(OR(E28="снят",G28="снят"),100,E28+G28)</f>
        <v>4.899999999999999</v>
      </c>
      <c r="I28" s="97">
        <f>SUM(H28:H31)-MAX(H28:H31)</f>
        <v>112.47</v>
      </c>
      <c r="J28" s="98">
        <f>I28</f>
        <v>112.47</v>
      </c>
      <c r="K28" s="99">
        <v>6</v>
      </c>
    </row>
    <row r="29" spans="1:11" ht="12.75">
      <c r="A29" s="143"/>
      <c r="B29" s="101">
        <v>28</v>
      </c>
      <c r="C29" s="102" t="s">
        <v>139</v>
      </c>
      <c r="D29" s="103" t="s">
        <v>140</v>
      </c>
      <c r="E29" s="101" t="s">
        <v>91</v>
      </c>
      <c r="F29" s="104">
        <v>0</v>
      </c>
      <c r="G29" s="104">
        <f>IF((F29-$E$6)&lt;0,0,IF(F29&gt;$H$6,"снят",(F29-$E$6)))</f>
        <v>0</v>
      </c>
      <c r="H29" s="96">
        <f>IF(OR(E29="снят",G29="снят"),100,E29+G29)</f>
        <v>100</v>
      </c>
      <c r="I29" s="97"/>
      <c r="J29" s="105">
        <f>I28</f>
        <v>112.47</v>
      </c>
      <c r="K29" s="99"/>
    </row>
    <row r="30" spans="1:11" ht="12.75">
      <c r="A30" s="143"/>
      <c r="B30" s="92">
        <v>29</v>
      </c>
      <c r="C30" s="93" t="s">
        <v>53</v>
      </c>
      <c r="D30" s="94" t="s">
        <v>54</v>
      </c>
      <c r="E30" s="92">
        <v>5</v>
      </c>
      <c r="F30" s="95">
        <v>43.57</v>
      </c>
      <c r="G30" s="104">
        <f>IF((F30-$E$6)&lt;0,0,IF(F30&gt;$H$6,"снят",(F30-$E$6)))</f>
        <v>2.5700000000000003</v>
      </c>
      <c r="H30" s="96">
        <f>IF(OR(E30="снят",G30="снят"),100,E30+G30)</f>
        <v>7.57</v>
      </c>
      <c r="I30" s="97"/>
      <c r="J30" s="105">
        <f>I28</f>
        <v>112.47</v>
      </c>
      <c r="K30" s="99"/>
    </row>
    <row r="31" spans="1:11" ht="12.75">
      <c r="A31" s="143"/>
      <c r="B31" s="106">
        <v>30</v>
      </c>
      <c r="C31" s="107" t="s">
        <v>117</v>
      </c>
      <c r="D31" s="108" t="s">
        <v>118</v>
      </c>
      <c r="E31" s="106" t="s">
        <v>91</v>
      </c>
      <c r="F31" s="109">
        <v>0</v>
      </c>
      <c r="G31" s="144">
        <f>IF((F31-$E$6)&lt;0,0,IF(F31&gt;$H$6,"снят",(F31-$E$6)))</f>
        <v>0</v>
      </c>
      <c r="H31" s="110">
        <f>IF(OR(E31="снят",G31="снят"),100,E31+G31)</f>
        <v>100</v>
      </c>
      <c r="I31" s="97"/>
      <c r="J31" s="111">
        <f>I28</f>
        <v>112.47</v>
      </c>
      <c r="K31" s="99"/>
    </row>
    <row r="32" spans="1:11" ht="12.75" customHeight="1">
      <c r="A32" s="134" t="s">
        <v>34</v>
      </c>
      <c r="B32" s="119">
        <v>1</v>
      </c>
      <c r="C32" s="135" t="s">
        <v>35</v>
      </c>
      <c r="D32" s="55" t="s">
        <v>36</v>
      </c>
      <c r="E32" s="119">
        <v>0</v>
      </c>
      <c r="F32" s="37">
        <v>43.75</v>
      </c>
      <c r="G32" s="73">
        <f>IF((F32-$E$6)&lt;0,0,IF(F32&gt;$H$6,"снят",(F32-$E$6)))</f>
        <v>2.75</v>
      </c>
      <c r="H32" s="38">
        <f>IF(OR(E32="снят",G32="снят"),100,E32+G32)</f>
        <v>2.75</v>
      </c>
      <c r="I32" s="75">
        <f>SUM(H32:H35)-MAX(H32:H35)</f>
        <v>123.72</v>
      </c>
      <c r="J32" s="117">
        <f>I32</f>
        <v>123.72</v>
      </c>
      <c r="K32" s="137">
        <v>7</v>
      </c>
    </row>
    <row r="33" spans="1:11" ht="12.75">
      <c r="A33" s="134"/>
      <c r="B33" s="119">
        <v>15</v>
      </c>
      <c r="C33" s="135" t="s">
        <v>83</v>
      </c>
      <c r="D33" s="55" t="s">
        <v>84</v>
      </c>
      <c r="E33" s="119">
        <v>5</v>
      </c>
      <c r="F33" s="37">
        <v>56.97</v>
      </c>
      <c r="G33" s="37">
        <f>IF((F33-$E$6)&lt;0,0,IF(F33&gt;$H$6,"снят",(F33-$E$6)))</f>
        <v>15.969999999999999</v>
      </c>
      <c r="H33" s="38">
        <f>IF(OR(E33="снят",G33="снят"),100,E33+G33)</f>
        <v>20.97</v>
      </c>
      <c r="I33" s="75"/>
      <c r="J33" s="81">
        <f>I32</f>
        <v>123.72</v>
      </c>
      <c r="K33" s="137"/>
    </row>
    <row r="34" spans="1:11" ht="12.75">
      <c r="A34" s="134"/>
      <c r="B34" s="119">
        <v>16</v>
      </c>
      <c r="C34" s="135" t="s">
        <v>35</v>
      </c>
      <c r="D34" s="55" t="s">
        <v>100</v>
      </c>
      <c r="E34" s="119" t="s">
        <v>91</v>
      </c>
      <c r="F34" s="37">
        <v>0</v>
      </c>
      <c r="G34" s="37">
        <f>IF((F34-$E$6)&lt;0,0,IF(F34&gt;$H$6,"снят",(F34-$E$6)))</f>
        <v>0</v>
      </c>
      <c r="H34" s="38">
        <f>IF(OR(E34="снят",G34="снят"),100,E34+G34)</f>
        <v>100</v>
      </c>
      <c r="I34" s="75"/>
      <c r="J34" s="81">
        <f>I32</f>
        <v>123.72</v>
      </c>
      <c r="K34" s="137"/>
    </row>
    <row r="35" spans="1:11" ht="12.75">
      <c r="A35" s="134"/>
      <c r="B35" s="138">
        <v>17</v>
      </c>
      <c r="C35" s="139" t="s">
        <v>101</v>
      </c>
      <c r="D35" s="140" t="s">
        <v>102</v>
      </c>
      <c r="E35" s="141" t="s">
        <v>91</v>
      </c>
      <c r="F35" s="88">
        <v>0</v>
      </c>
      <c r="G35" s="142">
        <f>IF((F35-$E$6)&lt;0,0,IF(F35&gt;$H$6,"снят",(F35-$E$6)))</f>
        <v>0</v>
      </c>
      <c r="H35" s="125">
        <f>IF(OR(E35="снят",G35="снят"),100,E35+G35)</f>
        <v>100</v>
      </c>
      <c r="I35" s="75"/>
      <c r="J35" s="90">
        <f>I32</f>
        <v>123.72</v>
      </c>
      <c r="K35" s="137"/>
    </row>
    <row r="36" spans="1:11" ht="12.75" customHeight="1">
      <c r="A36" s="145" t="s">
        <v>55</v>
      </c>
      <c r="B36" s="92">
        <v>51</v>
      </c>
      <c r="C36" s="93" t="s">
        <v>131</v>
      </c>
      <c r="D36" s="94" t="s">
        <v>132</v>
      </c>
      <c r="E36" s="92" t="s">
        <v>91</v>
      </c>
      <c r="F36" s="95">
        <v>0</v>
      </c>
      <c r="G36" s="130">
        <f>IF((F36-$E$6)&lt;0,0,IF(F36&gt;$H$6,"снят",(F36-$E$6)))</f>
        <v>0</v>
      </c>
      <c r="H36" s="96">
        <f>IF(OR(E36="снят",G36="снят"),100,E36+G36)</f>
        <v>100</v>
      </c>
      <c r="I36" s="97">
        <f>SUM(H36:H39)-MAX(H36:H39)</f>
        <v>143.54999999999998</v>
      </c>
      <c r="J36" s="98">
        <f>I36</f>
        <v>143.54999999999998</v>
      </c>
      <c r="K36" s="99">
        <v>8</v>
      </c>
    </row>
    <row r="37" spans="1:11" ht="12.75">
      <c r="A37" s="145"/>
      <c r="B37" s="101">
        <v>52</v>
      </c>
      <c r="C37" s="102" t="s">
        <v>133</v>
      </c>
      <c r="D37" s="103" t="s">
        <v>134</v>
      </c>
      <c r="E37" s="101" t="s">
        <v>91</v>
      </c>
      <c r="F37" s="104">
        <v>0</v>
      </c>
      <c r="G37" s="104">
        <f>IF((F37-$E$6)&lt;0,0,IF(F37&gt;$H$6,"снят",(F37-$E$6)))</f>
        <v>0</v>
      </c>
      <c r="H37" s="96">
        <f>IF(OR(E37="снят",G37="снят"),100,E37+G37)</f>
        <v>100</v>
      </c>
      <c r="I37" s="97"/>
      <c r="J37" s="105">
        <f>I36</f>
        <v>143.54999999999998</v>
      </c>
      <c r="K37" s="99"/>
    </row>
    <row r="38" spans="1:11" ht="12.75">
      <c r="A38" s="145"/>
      <c r="B38" s="92">
        <v>53</v>
      </c>
      <c r="C38" s="93" t="s">
        <v>88</v>
      </c>
      <c r="D38" s="94" t="s">
        <v>89</v>
      </c>
      <c r="E38" s="92">
        <v>25</v>
      </c>
      <c r="F38" s="95">
        <v>51.89</v>
      </c>
      <c r="G38" s="104">
        <f>IF((F38-$E$6)&lt;0,0,IF(F38&gt;$H$6,"снят",(F38-$E$6)))</f>
        <v>10.89</v>
      </c>
      <c r="H38" s="96">
        <f>IF(OR(E38="снят",G38="снят"),100,E38+G38)</f>
        <v>35.89</v>
      </c>
      <c r="I38" s="97"/>
      <c r="J38" s="105">
        <f>I36</f>
        <v>143.54999999999998</v>
      </c>
      <c r="K38" s="99"/>
    </row>
    <row r="39" spans="1:11" ht="12.75">
      <c r="A39" s="145"/>
      <c r="B39" s="106">
        <v>54</v>
      </c>
      <c r="C39" s="107" t="s">
        <v>56</v>
      </c>
      <c r="D39" s="108" t="s">
        <v>57</v>
      </c>
      <c r="E39" s="106">
        <v>0</v>
      </c>
      <c r="F39" s="109">
        <v>48.66</v>
      </c>
      <c r="G39" s="109">
        <f>IF((F39-$E$6)&lt;0,0,IF(F39&gt;$H$6,"снят",(F39-$E$6)))</f>
        <v>7.659999999999997</v>
      </c>
      <c r="H39" s="110">
        <f>IF(OR(E39="снят",G39="снят"),100,E39+G39)</f>
        <v>7.659999999999997</v>
      </c>
      <c r="I39" s="97"/>
      <c r="J39" s="111">
        <f>I36</f>
        <v>143.54999999999998</v>
      </c>
      <c r="K39" s="99"/>
    </row>
    <row r="40" spans="1:11" ht="12.75" customHeight="1">
      <c r="A40" s="134" t="s">
        <v>79</v>
      </c>
      <c r="B40" s="119">
        <v>44</v>
      </c>
      <c r="C40" s="135" t="s">
        <v>125</v>
      </c>
      <c r="D40" s="55" t="s">
        <v>126</v>
      </c>
      <c r="E40" s="119" t="s">
        <v>91</v>
      </c>
      <c r="F40" s="37">
        <v>0</v>
      </c>
      <c r="G40" s="73">
        <f>IF((F40-$E$6)&lt;0,0,IF(F40&gt;$H$6,"снят",(F40-$E$6)))</f>
        <v>0</v>
      </c>
      <c r="H40" s="38">
        <f>IF(OR(E40="снят",G40="снят"),100,E40+G40)</f>
        <v>100</v>
      </c>
      <c r="I40" s="75">
        <f>SUM(H40:H43)-MAX(H40:H43)</f>
        <v>149.04000000000002</v>
      </c>
      <c r="J40" s="117">
        <f>I40</f>
        <v>149.04000000000002</v>
      </c>
      <c r="K40" s="137">
        <v>9</v>
      </c>
    </row>
    <row r="41" spans="1:11" ht="12.75">
      <c r="A41" s="134"/>
      <c r="B41" s="119">
        <v>59</v>
      </c>
      <c r="C41" s="135" t="s">
        <v>80</v>
      </c>
      <c r="D41" s="55" t="s">
        <v>138</v>
      </c>
      <c r="E41" s="119" t="s">
        <v>91</v>
      </c>
      <c r="F41" s="37">
        <v>0</v>
      </c>
      <c r="G41" s="37">
        <f>IF((F41-$E$6)&lt;0,0,IF(F41&gt;$H$6,"снят",(F41-$E$6)))</f>
        <v>0</v>
      </c>
      <c r="H41" s="38">
        <f>IF(OR(E41="снят",G41="снят"),100,E41+G41)</f>
        <v>100</v>
      </c>
      <c r="I41" s="75"/>
      <c r="J41" s="81">
        <f>I40</f>
        <v>149.04000000000002</v>
      </c>
      <c r="K41" s="137"/>
    </row>
    <row r="42" spans="1:11" ht="12.75">
      <c r="A42" s="134"/>
      <c r="B42" s="119">
        <v>46</v>
      </c>
      <c r="C42" s="135" t="s">
        <v>86</v>
      </c>
      <c r="D42" s="55" t="s">
        <v>87</v>
      </c>
      <c r="E42" s="119">
        <v>25</v>
      </c>
      <c r="F42" s="37">
        <v>48.27</v>
      </c>
      <c r="G42" s="37">
        <f>IF((F42-$E$6)&lt;0,0,IF(F42&gt;$H$6,"снят",(F42-$E$6)))</f>
        <v>7.270000000000003</v>
      </c>
      <c r="H42" s="38">
        <f>IF(OR(E42="снят",G42="снят"),100,E42+G42)</f>
        <v>32.27</v>
      </c>
      <c r="I42" s="75"/>
      <c r="J42" s="81">
        <f>I40</f>
        <v>149.04000000000002</v>
      </c>
      <c r="K42" s="137"/>
    </row>
    <row r="43" spans="1:11" ht="12.75">
      <c r="A43" s="134"/>
      <c r="B43" s="138">
        <v>47</v>
      </c>
      <c r="C43" s="139" t="s">
        <v>80</v>
      </c>
      <c r="D43" s="140" t="s">
        <v>81</v>
      </c>
      <c r="E43" s="141">
        <v>10</v>
      </c>
      <c r="F43" s="88">
        <v>47.77</v>
      </c>
      <c r="G43" s="142">
        <f>IF((F43-$E$6)&lt;0,0,IF(F43&gt;$H$6,"снят",(F43-$E$6)))</f>
        <v>6.770000000000003</v>
      </c>
      <c r="H43" s="125">
        <f>IF(OR(E43="снят",G43="снят"),100,E43+G43)</f>
        <v>16.770000000000003</v>
      </c>
      <c r="I43" s="75"/>
      <c r="J43" s="90">
        <f>I40</f>
        <v>149.04000000000002</v>
      </c>
      <c r="K43" s="137"/>
    </row>
    <row r="44" spans="1:11" ht="12.75" customHeight="1">
      <c r="A44" s="143" t="s">
        <v>146</v>
      </c>
      <c r="B44" s="92">
        <v>5</v>
      </c>
      <c r="C44" s="93" t="s">
        <v>92</v>
      </c>
      <c r="D44" s="94" t="s">
        <v>93</v>
      </c>
      <c r="E44" s="92" t="s">
        <v>91</v>
      </c>
      <c r="F44" s="95">
        <v>0</v>
      </c>
      <c r="G44" s="130">
        <f>IF((F44-$E$6)&lt;0,0,IF(F44&gt;$H$6,"снят",(F44-$E$6)))</f>
        <v>0</v>
      </c>
      <c r="H44" s="96">
        <f>IF(OR(E44="снят",G44="снят"),100,E44+G44)</f>
        <v>100</v>
      </c>
      <c r="I44" s="97">
        <f>SUM(H44:H47)-MAX(H44:H47)</f>
        <v>205.96000000000004</v>
      </c>
      <c r="J44" s="98">
        <f>I44</f>
        <v>205.96000000000004</v>
      </c>
      <c r="K44" s="99">
        <v>10</v>
      </c>
    </row>
    <row r="45" spans="1:11" ht="12.75">
      <c r="A45" s="143"/>
      <c r="B45" s="101">
        <v>48</v>
      </c>
      <c r="C45" s="102" t="s">
        <v>92</v>
      </c>
      <c r="D45" s="103" t="s">
        <v>128</v>
      </c>
      <c r="E45" s="101" t="s">
        <v>91</v>
      </c>
      <c r="F45" s="104">
        <v>0</v>
      </c>
      <c r="G45" s="104">
        <f>IF((F45-$E$6)&lt;0,0,IF(F45&gt;$H$6,"снят",(F45-$E$6)))</f>
        <v>0</v>
      </c>
      <c r="H45" s="96">
        <f>IF(OR(E45="снят",G45="снят"),100,E45+G45)</f>
        <v>100</v>
      </c>
      <c r="I45" s="97"/>
      <c r="J45" s="105">
        <f>I44</f>
        <v>205.96000000000004</v>
      </c>
      <c r="K45" s="99"/>
    </row>
    <row r="46" spans="1:11" ht="12.75">
      <c r="A46" s="143"/>
      <c r="B46" s="92">
        <v>49</v>
      </c>
      <c r="C46" s="93" t="s">
        <v>129</v>
      </c>
      <c r="D46" s="94" t="s">
        <v>130</v>
      </c>
      <c r="E46" s="92" t="s">
        <v>91</v>
      </c>
      <c r="F46" s="95">
        <v>0</v>
      </c>
      <c r="G46" s="104">
        <f>IF((F46-$E$6)&lt;0,0,IF(F46&gt;$H$6,"снят",(F46-$E$6)))</f>
        <v>0</v>
      </c>
      <c r="H46" s="96">
        <f>IF(OR(E46="снят",G46="снят"),100,E46+G46)</f>
        <v>100</v>
      </c>
      <c r="I46" s="97"/>
      <c r="J46" s="105">
        <f>I44</f>
        <v>205.96000000000004</v>
      </c>
      <c r="K46" s="99"/>
    </row>
    <row r="47" spans="1:11" ht="12.75">
      <c r="A47" s="143"/>
      <c r="B47" s="106">
        <v>50</v>
      </c>
      <c r="C47" s="107" t="s">
        <v>49</v>
      </c>
      <c r="D47" s="108" t="s">
        <v>50</v>
      </c>
      <c r="E47" s="106">
        <v>5</v>
      </c>
      <c r="F47" s="109">
        <v>41.96</v>
      </c>
      <c r="G47" s="144">
        <f>IF((F47-$E$6)&lt;0,0,IF(F47&gt;$H$6,"снят",(F47-$E$6)))</f>
        <v>0.9600000000000009</v>
      </c>
      <c r="H47" s="110">
        <f>IF(OR(E47="снят",G47="снят"),100,E47+G47)</f>
        <v>5.960000000000001</v>
      </c>
      <c r="I47" s="97"/>
      <c r="J47" s="111">
        <f>I44</f>
        <v>205.96000000000004</v>
      </c>
      <c r="K47" s="99"/>
    </row>
    <row r="48" spans="1:11" ht="12.75" customHeight="1">
      <c r="A48" s="134" t="s">
        <v>147</v>
      </c>
      <c r="B48" s="119">
        <v>26</v>
      </c>
      <c r="C48" s="135" t="s">
        <v>92</v>
      </c>
      <c r="D48" s="55" t="s">
        <v>116</v>
      </c>
      <c r="E48" s="119" t="s">
        <v>91</v>
      </c>
      <c r="F48" s="37">
        <v>0</v>
      </c>
      <c r="G48" s="73">
        <f>IF((F48-$E$6)&lt;0,0,IF(F48&gt;$H$6,"снят",(F48-$E$6)))</f>
        <v>0</v>
      </c>
      <c r="H48" s="38">
        <f>IF(OR(E48="снят",G48="снят"),100,E48+G48)</f>
        <v>100</v>
      </c>
      <c r="I48" s="75">
        <f>SUM(H48:H51)-MAX(H48:H51)</f>
        <v>210.15999999999997</v>
      </c>
      <c r="J48" s="117">
        <f>I48</f>
        <v>210.15999999999997</v>
      </c>
      <c r="K48" s="137">
        <v>11</v>
      </c>
    </row>
    <row r="49" spans="1:11" ht="12.75">
      <c r="A49" s="134"/>
      <c r="B49" s="119">
        <v>38</v>
      </c>
      <c r="C49" s="135" t="s">
        <v>121</v>
      </c>
      <c r="D49" s="55" t="s">
        <v>122</v>
      </c>
      <c r="E49" s="119" t="s">
        <v>91</v>
      </c>
      <c r="F49" s="37">
        <v>0</v>
      </c>
      <c r="G49" s="37">
        <f>IF((F49-$E$6)&lt;0,0,IF(F49&gt;$H$6,"снят",(F49-$E$6)))</f>
        <v>0</v>
      </c>
      <c r="H49" s="38">
        <f>IF(OR(E49="снят",G49="снят"),100,E49+G49)</f>
        <v>100</v>
      </c>
      <c r="I49" s="75"/>
      <c r="J49" s="81">
        <f>I48</f>
        <v>210.15999999999997</v>
      </c>
      <c r="K49" s="137"/>
    </row>
    <row r="50" spans="1:11" ht="12.75">
      <c r="A50" s="134"/>
      <c r="B50" s="119">
        <v>39</v>
      </c>
      <c r="C50" s="135" t="s">
        <v>49</v>
      </c>
      <c r="D50" s="55" t="s">
        <v>61</v>
      </c>
      <c r="E50" s="119">
        <v>10</v>
      </c>
      <c r="F50" s="37">
        <v>41.16</v>
      </c>
      <c r="G50" s="37">
        <f>IF((F50-$E$6)&lt;0,0,IF(F50&gt;$H$6,"снят",(F50-$E$6)))</f>
        <v>0.1599999999999966</v>
      </c>
      <c r="H50" s="38">
        <f>IF(OR(E50="снят",G50="снят"),100,E50+G50)</f>
        <v>10.159999999999997</v>
      </c>
      <c r="I50" s="75"/>
      <c r="J50" s="81">
        <f>I48</f>
        <v>210.15999999999997</v>
      </c>
      <c r="K50" s="137"/>
    </row>
    <row r="51" spans="1:11" ht="12.75">
      <c r="A51" s="134"/>
      <c r="B51" s="138">
        <v>40</v>
      </c>
      <c r="C51" s="139" t="s">
        <v>123</v>
      </c>
      <c r="D51" s="140" t="s">
        <v>124</v>
      </c>
      <c r="E51" s="141" t="s">
        <v>91</v>
      </c>
      <c r="F51" s="88">
        <v>0</v>
      </c>
      <c r="G51" s="142">
        <f>IF((F51-$E$6)&lt;0,0,IF(F51&gt;$H$6,"снят",(F51-$E$6)))</f>
        <v>0</v>
      </c>
      <c r="H51" s="125">
        <f>IF(OR(E51="снят",G51="снят"),100,E51+G51)</f>
        <v>100</v>
      </c>
      <c r="I51" s="75"/>
      <c r="J51" s="90">
        <f>I48</f>
        <v>210.15999999999997</v>
      </c>
      <c r="K51" s="137"/>
    </row>
    <row r="52" spans="1:11" ht="12.75" customHeight="1">
      <c r="A52" s="145" t="s">
        <v>148</v>
      </c>
      <c r="B52" s="92">
        <v>18</v>
      </c>
      <c r="C52" s="93" t="s">
        <v>103</v>
      </c>
      <c r="D52" s="94" t="s">
        <v>104</v>
      </c>
      <c r="E52" s="92" t="s">
        <v>91</v>
      </c>
      <c r="F52" s="95">
        <v>0</v>
      </c>
      <c r="G52" s="130">
        <f>IF((F52-$E$6)&lt;0,0,IF(F52&gt;$H$6,"снят",(F52-$E$6)))</f>
        <v>0</v>
      </c>
      <c r="H52" s="96">
        <f>IF(OR(E52="снят",G52="снят"),100,E52+G52)</f>
        <v>100</v>
      </c>
      <c r="I52" s="97">
        <f>SUM(H52:H55)-MAX(H52:H55)</f>
        <v>213.55</v>
      </c>
      <c r="J52" s="98">
        <f>I52</f>
        <v>213.55</v>
      </c>
      <c r="K52" s="99">
        <v>12</v>
      </c>
    </row>
    <row r="53" spans="1:11" ht="12.75">
      <c r="A53" s="145"/>
      <c r="B53" s="101">
        <v>19</v>
      </c>
      <c r="C53" s="102" t="s">
        <v>66</v>
      </c>
      <c r="D53" s="103" t="s">
        <v>67</v>
      </c>
      <c r="E53" s="101">
        <v>10</v>
      </c>
      <c r="F53" s="104">
        <v>44.55</v>
      </c>
      <c r="G53" s="104">
        <f>IF((F53-$E$6)&lt;0,0,IF(F53&gt;$H$6,"снят",(F53-$E$6)))</f>
        <v>3.549999999999997</v>
      </c>
      <c r="H53" s="96">
        <f>IF(OR(E53="снят",G53="снят"),100,E53+G53)</f>
        <v>13.549999999999997</v>
      </c>
      <c r="I53" s="97"/>
      <c r="J53" s="105">
        <f>I52</f>
        <v>213.55</v>
      </c>
      <c r="K53" s="99"/>
    </row>
    <row r="54" spans="1:11" ht="12.75">
      <c r="A54" s="145"/>
      <c r="B54" s="92">
        <v>20</v>
      </c>
      <c r="C54" s="93" t="s">
        <v>105</v>
      </c>
      <c r="D54" s="94" t="s">
        <v>106</v>
      </c>
      <c r="E54" s="101" t="s">
        <v>91</v>
      </c>
      <c r="F54" s="104">
        <v>0</v>
      </c>
      <c r="G54" s="104">
        <f>IF((F54-$E$6)&lt;0,0,IF(F54&gt;$H$6,"снят",(F54-$E$6)))</f>
        <v>0</v>
      </c>
      <c r="H54" s="96">
        <f>IF(OR(E54="снят",G54="снят"),100,E54+G54)</f>
        <v>100</v>
      </c>
      <c r="I54" s="97"/>
      <c r="J54" s="105">
        <f>I52</f>
        <v>213.55</v>
      </c>
      <c r="K54" s="99"/>
    </row>
    <row r="55" spans="1:11" ht="12.75">
      <c r="A55" s="145"/>
      <c r="B55" s="106">
        <v>21</v>
      </c>
      <c r="C55" s="107" t="s">
        <v>107</v>
      </c>
      <c r="D55" s="108" t="s">
        <v>108</v>
      </c>
      <c r="E55" s="106" t="s">
        <v>91</v>
      </c>
      <c r="F55" s="109">
        <v>0</v>
      </c>
      <c r="G55" s="109">
        <f>IF((F55-$E$6)&lt;0,0,IF(F55&gt;$H$6,"снят",(F55-$E$6)))</f>
        <v>0</v>
      </c>
      <c r="H55" s="110">
        <f>IF(OR(E55="снят",G55="снят"),100,E55+G55)</f>
        <v>100</v>
      </c>
      <c r="I55" s="97"/>
      <c r="J55" s="111">
        <f>I52</f>
        <v>213.55</v>
      </c>
      <c r="K55" s="99"/>
    </row>
    <row r="56" spans="1:11" ht="12.75" customHeight="1">
      <c r="A56" s="134" t="s">
        <v>149</v>
      </c>
      <c r="B56" s="119">
        <v>22</v>
      </c>
      <c r="C56" s="135"/>
      <c r="D56" s="55"/>
      <c r="E56" s="119" t="s">
        <v>91</v>
      </c>
      <c r="F56" s="37">
        <v>0</v>
      </c>
      <c r="G56" s="73">
        <f>IF((F56-$E$6)&lt;0,0,IF(F56&gt;$H$6,"снят",(F56-$E$6)))</f>
        <v>0</v>
      </c>
      <c r="H56" s="38">
        <f>IF(OR(E56="снят",G56="снят"),100,E56+G56)</f>
        <v>100</v>
      </c>
      <c r="I56" s="75">
        <f>SUM(H56:H59)-MAX(H56:H59)</f>
        <v>300</v>
      </c>
      <c r="J56" s="117">
        <f>I56</f>
        <v>300</v>
      </c>
      <c r="K56" s="137">
        <v>13</v>
      </c>
    </row>
    <row r="57" spans="1:11" ht="12.75">
      <c r="A57" s="134"/>
      <c r="B57" s="119">
        <v>23</v>
      </c>
      <c r="C57" s="135" t="s">
        <v>110</v>
      </c>
      <c r="D57" s="55" t="s">
        <v>111</v>
      </c>
      <c r="E57" s="119" t="s">
        <v>91</v>
      </c>
      <c r="F57" s="37">
        <v>0</v>
      </c>
      <c r="G57" s="37">
        <f>IF((F57-$E$6)&lt;0,0,IF(F57&gt;$H$6,"снят",(F57-$E$6)))</f>
        <v>0</v>
      </c>
      <c r="H57" s="38">
        <f>IF(OR(E57="снят",G57="снят"),100,E57+G57)</f>
        <v>100</v>
      </c>
      <c r="I57" s="75"/>
      <c r="J57" s="81">
        <f>I56</f>
        <v>300</v>
      </c>
      <c r="K57" s="137"/>
    </row>
    <row r="58" spans="1:11" ht="12.75">
      <c r="A58" s="134"/>
      <c r="B58" s="119">
        <v>24</v>
      </c>
      <c r="C58" s="135" t="s">
        <v>112</v>
      </c>
      <c r="D58" s="55" t="s">
        <v>113</v>
      </c>
      <c r="E58" s="119" t="s">
        <v>91</v>
      </c>
      <c r="F58" s="37">
        <v>0</v>
      </c>
      <c r="G58" s="37">
        <f>IF((F58-$E$6)&lt;0,0,IF(F58&gt;$H$6,"снят",(F58-$E$6)))</f>
        <v>0</v>
      </c>
      <c r="H58" s="38">
        <f>IF(OR(E58="снят",G58="снят"),100,E58+G58)</f>
        <v>100</v>
      </c>
      <c r="I58" s="75"/>
      <c r="J58" s="81">
        <f>I56</f>
        <v>300</v>
      </c>
      <c r="K58" s="137"/>
    </row>
    <row r="59" spans="1:11" ht="12.75">
      <c r="A59" s="134"/>
      <c r="B59" s="138">
        <v>25</v>
      </c>
      <c r="C59" s="139" t="s">
        <v>114</v>
      </c>
      <c r="D59" s="140" t="s">
        <v>115</v>
      </c>
      <c r="E59" s="141" t="s">
        <v>91</v>
      </c>
      <c r="F59" s="88">
        <v>0</v>
      </c>
      <c r="G59" s="88">
        <f>IF((F59-$E$6)&lt;0,0,IF(F59&gt;$H$6,"снят",(F59-$E$6)))</f>
        <v>0</v>
      </c>
      <c r="H59" s="125">
        <f>IF(OR(E59="снят",G59="снят"),100,E59+G59)</f>
        <v>100</v>
      </c>
      <c r="I59" s="75"/>
      <c r="J59" s="90">
        <f>I56</f>
        <v>300</v>
      </c>
      <c r="K59" s="137"/>
    </row>
  </sheetData>
  <sheetProtection selectLockedCells="1" selectUnlockedCells="1"/>
  <mergeCells count="39">
    <mergeCell ref="A8:A11"/>
    <mergeCell ref="I8:I11"/>
    <mergeCell ref="K8:K11"/>
    <mergeCell ref="A12:A15"/>
    <mergeCell ref="I12:I15"/>
    <mergeCell ref="K12:K15"/>
    <mergeCell ref="A16:A19"/>
    <mergeCell ref="I16:I19"/>
    <mergeCell ref="K16:K19"/>
    <mergeCell ref="A20:A23"/>
    <mergeCell ref="I20:I23"/>
    <mergeCell ref="K20:K23"/>
    <mergeCell ref="A24:A27"/>
    <mergeCell ref="I24:I27"/>
    <mergeCell ref="K24:K27"/>
    <mergeCell ref="A28:A31"/>
    <mergeCell ref="I28:I31"/>
    <mergeCell ref="K28:K31"/>
    <mergeCell ref="A32:A35"/>
    <mergeCell ref="I32:I35"/>
    <mergeCell ref="K32:K35"/>
    <mergeCell ref="A36:A39"/>
    <mergeCell ref="I36:I39"/>
    <mergeCell ref="K36:K39"/>
    <mergeCell ref="A40:A43"/>
    <mergeCell ref="I40:I43"/>
    <mergeCell ref="K40:K43"/>
    <mergeCell ref="A44:A47"/>
    <mergeCell ref="I44:I47"/>
    <mergeCell ref="K44:K47"/>
    <mergeCell ref="A48:A51"/>
    <mergeCell ref="I48:I51"/>
    <mergeCell ref="K48:K51"/>
    <mergeCell ref="A52:A55"/>
    <mergeCell ref="I52:I55"/>
    <mergeCell ref="K52:K55"/>
    <mergeCell ref="A56:A59"/>
    <mergeCell ref="I56:I59"/>
    <mergeCell ref="K56:K59"/>
  </mergeCells>
  <printOptions/>
  <pageMargins left="0.30972222222222223" right="0.4097222222222222" top="0.30972222222222223" bottom="0.3458333333333333" header="0.5118055555555555" footer="0.1597222222222222"/>
  <pageSetup horizontalDpi="300" verticalDpi="300" orientation="portrait" paperSize="9" scale="75"/>
  <headerFooter alignWithMargins="0">
    <oddFooter>&amp;C&amp;"Times New Roman,Обычный"&amp;12&amp;A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selection activeCell="B1" sqref="B1"/>
    </sheetView>
  </sheetViews>
  <sheetFormatPr defaultColWidth="9.00390625" defaultRowHeight="12.75"/>
  <cols>
    <col min="1" max="1" width="0" style="0" hidden="1" customWidth="1"/>
    <col min="2" max="2" width="5.25390625" style="0" customWidth="1"/>
    <col min="3" max="3" width="24.25390625" style="0" customWidth="1"/>
    <col min="4" max="4" width="27.625" style="0" customWidth="1"/>
    <col min="5" max="5" width="8.75390625" style="0" customWidth="1"/>
    <col min="6" max="6" width="7.25390625" style="0" customWidth="1"/>
    <col min="7" max="7" width="8.25390625" style="0" customWidth="1"/>
    <col min="8" max="8" width="10.625" style="0" customWidth="1"/>
    <col min="9" max="12" width="0" style="0" hidden="1" customWidth="1"/>
    <col min="13" max="13" width="9.375" style="0" customWidth="1"/>
    <col min="16" max="16" width="4.375" style="0" customWidth="1"/>
    <col min="17" max="17" width="5.375" style="1" customWidth="1"/>
  </cols>
  <sheetData>
    <row r="1" spans="2:10" ht="12.75">
      <c r="B1" s="2" t="s">
        <v>0</v>
      </c>
      <c r="E1" s="3" t="s">
        <v>1</v>
      </c>
      <c r="F1" s="4"/>
      <c r="G1" s="5"/>
      <c r="H1" s="4"/>
      <c r="I1" s="6"/>
      <c r="J1" s="6"/>
    </row>
    <row r="2" spans="3:8" ht="12.75">
      <c r="C2" s="7" t="s">
        <v>2</v>
      </c>
      <c r="D2" s="4" t="s">
        <v>3</v>
      </c>
      <c r="F2" t="s">
        <v>4</v>
      </c>
      <c r="H2" s="8" t="s">
        <v>150</v>
      </c>
    </row>
    <row r="3" spans="5:12" ht="12.75">
      <c r="E3" s="9" t="s">
        <v>6</v>
      </c>
      <c r="F3" s="10"/>
      <c r="G3" s="10"/>
      <c r="H3" s="11">
        <f>Личн_L!H3</f>
        <v>160</v>
      </c>
      <c r="I3" s="9" t="s">
        <v>7</v>
      </c>
      <c r="L3" s="12">
        <f>Личн_L!L3</f>
        <v>140</v>
      </c>
    </row>
    <row r="4" spans="3:11" ht="12.75">
      <c r="C4" s="7" t="s">
        <v>8</v>
      </c>
      <c r="D4" s="13">
        <f>COUNT(B8:B57)</f>
        <v>50</v>
      </c>
      <c r="E4" s="10" t="s">
        <v>9</v>
      </c>
      <c r="F4" s="10"/>
      <c r="G4" s="14">
        <f>H3/E6</f>
        <v>3.902439024390244</v>
      </c>
      <c r="H4" s="10"/>
      <c r="I4" s="10" t="s">
        <v>9</v>
      </c>
      <c r="K4" s="15">
        <f>L3/I6</f>
        <v>4</v>
      </c>
    </row>
    <row r="5" spans="5:12" ht="12.75">
      <c r="E5" s="10" t="s">
        <v>10</v>
      </c>
      <c r="F5" s="16"/>
      <c r="G5" s="10"/>
      <c r="H5" s="10" t="s">
        <v>11</v>
      </c>
      <c r="I5" t="s">
        <v>10</v>
      </c>
      <c r="J5" s="6"/>
      <c r="L5" t="s">
        <v>11</v>
      </c>
    </row>
    <row r="6" spans="2:16" ht="12.75">
      <c r="B6" s="17" t="s">
        <v>12</v>
      </c>
      <c r="C6" s="6"/>
      <c r="D6" s="6"/>
      <c r="E6" s="18">
        <f>Личн_L!E6</f>
        <v>41</v>
      </c>
      <c r="F6" s="16"/>
      <c r="G6" s="19"/>
      <c r="H6" s="18">
        <f>Личн_L!H6</f>
        <v>62</v>
      </c>
      <c r="I6" s="18">
        <f>Личн_L!I6</f>
        <v>35</v>
      </c>
      <c r="J6" s="20"/>
      <c r="K6" s="21"/>
      <c r="L6" s="18">
        <f>Личн_L!L6</f>
        <v>52</v>
      </c>
      <c r="M6" s="6"/>
      <c r="N6" s="6"/>
      <c r="O6" s="6"/>
      <c r="P6" s="6"/>
    </row>
    <row r="7" spans="1:18" s="30" customFormat="1" ht="39.75" customHeight="1">
      <c r="A7" s="146" t="s">
        <v>13</v>
      </c>
      <c r="B7" s="24" t="s">
        <v>14</v>
      </c>
      <c r="C7" s="24" t="s">
        <v>15</v>
      </c>
      <c r="D7" s="24" t="s">
        <v>16</v>
      </c>
      <c r="E7" s="24" t="s">
        <v>17</v>
      </c>
      <c r="F7" s="24" t="s">
        <v>18</v>
      </c>
      <c r="G7" s="24" t="s">
        <v>19</v>
      </c>
      <c r="H7" s="26" t="s">
        <v>20</v>
      </c>
      <c r="I7" s="24" t="s">
        <v>17</v>
      </c>
      <c r="J7" s="24" t="s">
        <v>18</v>
      </c>
      <c r="K7" s="24" t="s">
        <v>19</v>
      </c>
      <c r="L7" s="26" t="s">
        <v>20</v>
      </c>
      <c r="M7" s="24" t="s">
        <v>21</v>
      </c>
      <c r="N7" s="24" t="s">
        <v>22</v>
      </c>
      <c r="O7" s="24" t="s">
        <v>23</v>
      </c>
      <c r="P7" s="27" t="s">
        <v>24</v>
      </c>
      <c r="Q7" s="28"/>
      <c r="R7" s="29"/>
    </row>
    <row r="8" spans="1:16" ht="12.75">
      <c r="A8" s="31" t="s">
        <v>151</v>
      </c>
      <c r="B8" s="53">
        <v>105</v>
      </c>
      <c r="C8" s="54" t="s">
        <v>44</v>
      </c>
      <c r="D8" s="55" t="s">
        <v>152</v>
      </c>
      <c r="E8" s="44">
        <v>0</v>
      </c>
      <c r="F8" s="45">
        <v>40.43</v>
      </c>
      <c r="G8" s="37">
        <f>IF((F8-$E$6)&lt;0,0,IF(F8&gt;$H$6,"снят",(F8-$E$6)))</f>
        <v>0</v>
      </c>
      <c r="H8" s="38">
        <f>IF(OR(E8="снят",G8="снят"),100,E8+G8)</f>
        <v>0</v>
      </c>
      <c r="I8" s="39"/>
      <c r="J8" s="39"/>
      <c r="K8" s="37">
        <f>IF((J8-$I$6)&lt;0,0,IF(J8&gt;$L$6,"снят",(J8-$I$6)))</f>
        <v>0</v>
      </c>
      <c r="L8" s="38">
        <f>IF(OR(I8="снят",K8="снят"),100,I8+K8)</f>
        <v>0</v>
      </c>
      <c r="M8" s="32">
        <f>H8+L8</f>
        <v>0</v>
      </c>
      <c r="N8" s="32">
        <f>IF(M8&lt;100,I8+E8,"")</f>
        <v>0</v>
      </c>
      <c r="O8" s="32">
        <f>IF(M8&lt;100,F8+J8,"")</f>
        <v>40.43</v>
      </c>
      <c r="P8" s="42">
        <v>1</v>
      </c>
    </row>
    <row r="9" spans="1:16" ht="12.75">
      <c r="A9" s="31" t="s">
        <v>153</v>
      </c>
      <c r="B9" s="53">
        <v>96</v>
      </c>
      <c r="C9" s="54" t="s">
        <v>51</v>
      </c>
      <c r="D9" s="55" t="s">
        <v>154</v>
      </c>
      <c r="E9" s="44">
        <v>0</v>
      </c>
      <c r="F9" s="45">
        <v>44.29</v>
      </c>
      <c r="G9" s="37">
        <f>IF((F9-$E$6)&lt;0,0,IF(F9&gt;$H$6,"снят",(F9-$E$6)))</f>
        <v>3.289999999999999</v>
      </c>
      <c r="H9" s="38">
        <f>IF(OR(E9="снят",G9="снят"),100,E9+G9)</f>
        <v>3.289999999999999</v>
      </c>
      <c r="I9" s="39"/>
      <c r="J9" s="39"/>
      <c r="K9" s="37">
        <f>IF((J9-$I$6)&lt;0,0,IF(J9&gt;$L$6,"снят",(J9-$I$6)))</f>
        <v>0</v>
      </c>
      <c r="L9" s="38">
        <f>IF(OR(I9="снят",K9="снят"),100,I9+K9)</f>
        <v>0</v>
      </c>
      <c r="M9" s="32">
        <f>H9+L9</f>
        <v>3.289999999999999</v>
      </c>
      <c r="N9" s="32">
        <f>IF(M9&lt;100,I9+E9,"")</f>
        <v>0</v>
      </c>
      <c r="O9" s="32">
        <f>IF(M9&lt;100,F9+J9,"")</f>
        <v>44.29</v>
      </c>
      <c r="P9" s="42">
        <v>2</v>
      </c>
    </row>
    <row r="10" spans="1:16" ht="12.75">
      <c r="A10" s="31" t="s">
        <v>155</v>
      </c>
      <c r="B10" s="53">
        <v>97</v>
      </c>
      <c r="C10" s="54" t="s">
        <v>56</v>
      </c>
      <c r="D10" s="55" t="s">
        <v>156</v>
      </c>
      <c r="E10" s="44">
        <v>0</v>
      </c>
      <c r="F10" s="45">
        <v>45.95</v>
      </c>
      <c r="G10" s="37">
        <f>IF((F10-$E$6)&lt;0,0,IF(F10&gt;$H$6,"снят",(F10-$E$6)))</f>
        <v>4.950000000000003</v>
      </c>
      <c r="H10" s="38">
        <f>IF(OR(E10="снят",G10="снят"),100,E10+G10)</f>
        <v>4.950000000000003</v>
      </c>
      <c r="I10" s="39"/>
      <c r="J10" s="39"/>
      <c r="K10" s="37">
        <f>IF((J10-$I$6)&lt;0,0,IF(J10&gt;$L$6,"снят",(J10-$I$6)))</f>
        <v>0</v>
      </c>
      <c r="L10" s="38">
        <f>IF(OR(I10="снят",K10="снят"),100,I10+K10)</f>
        <v>0</v>
      </c>
      <c r="M10" s="32">
        <f>H10+L10</f>
        <v>4.950000000000003</v>
      </c>
      <c r="N10" s="32">
        <f>IF(M10&lt;100,I10+E10,"")</f>
        <v>0</v>
      </c>
      <c r="O10" s="32">
        <f>IF(M10&lt;100,F10+J10,"")</f>
        <v>45.95</v>
      </c>
      <c r="P10" s="42">
        <v>3</v>
      </c>
    </row>
    <row r="11" spans="1:16" ht="12.75">
      <c r="A11" s="31" t="s">
        <v>157</v>
      </c>
      <c r="B11" s="53">
        <v>74</v>
      </c>
      <c r="C11" s="54" t="s">
        <v>158</v>
      </c>
      <c r="D11" s="55" t="s">
        <v>159</v>
      </c>
      <c r="E11" s="44">
        <v>0</v>
      </c>
      <c r="F11" s="45">
        <v>46.73</v>
      </c>
      <c r="G11" s="37">
        <f>IF((F11-$E$6)&lt;0,0,IF(F11&gt;$H$6,"снят",(F11-$E$6)))</f>
        <v>5.729999999999997</v>
      </c>
      <c r="H11" s="38">
        <f>IF(OR(E11="снят",G11="снят"),100,E11+G11)</f>
        <v>5.729999999999997</v>
      </c>
      <c r="I11" s="39"/>
      <c r="J11" s="39"/>
      <c r="K11" s="37">
        <f>IF((J11-$I$6)&lt;0,0,IF(J11&gt;$L$6,"снят",(J11-$I$6)))</f>
        <v>0</v>
      </c>
      <c r="L11" s="38">
        <f>IF(OR(I11="снят",K11="снят"),100,I11+K11)</f>
        <v>0</v>
      </c>
      <c r="M11" s="32">
        <f>H11+L11</f>
        <v>5.729999999999997</v>
      </c>
      <c r="N11" s="32">
        <f>IF(M11&lt;100,I11+E11,"")</f>
        <v>0</v>
      </c>
      <c r="O11" s="32">
        <f>IF(M11&lt;100,F11+J11,"")</f>
        <v>46.73</v>
      </c>
      <c r="P11" s="52">
        <v>4</v>
      </c>
    </row>
    <row r="12" spans="1:16" ht="12.75">
      <c r="A12" s="31" t="s">
        <v>160</v>
      </c>
      <c r="B12" s="32">
        <v>83</v>
      </c>
      <c r="C12" s="43" t="s">
        <v>46</v>
      </c>
      <c r="D12" s="34" t="s">
        <v>161</v>
      </c>
      <c r="E12" s="50">
        <v>0</v>
      </c>
      <c r="F12" s="45">
        <v>47.49</v>
      </c>
      <c r="G12" s="37">
        <f>IF((F12-$E$6)&lt;0,0,IF(F12&gt;$H$6,"снят",(F12-$E$6)))</f>
        <v>6.490000000000002</v>
      </c>
      <c r="H12" s="38">
        <f>IF(OR(E12="снят",G12="снят"),100,E12+G12)</f>
        <v>6.490000000000002</v>
      </c>
      <c r="I12" s="39"/>
      <c r="J12" s="39"/>
      <c r="K12" s="37">
        <f>IF((J12-$I$6)&lt;0,0,IF(J12&gt;$L$6,"снят",(J12-$I$6)))</f>
        <v>0</v>
      </c>
      <c r="L12" s="38">
        <f>IF(OR(I12="снят",K12="снят"),100,I12+K12)</f>
        <v>0</v>
      </c>
      <c r="M12" s="32">
        <f>H12+L12</f>
        <v>6.490000000000002</v>
      </c>
      <c r="N12" s="32">
        <f>IF(M12&lt;100,I12+E12,"")</f>
        <v>0</v>
      </c>
      <c r="O12" s="32">
        <f>IF(M12&lt;100,F12+J12,"")</f>
        <v>47.49</v>
      </c>
      <c r="P12" s="52">
        <v>5</v>
      </c>
    </row>
    <row r="13" spans="1:17" ht="12.75">
      <c r="A13" s="31" t="s">
        <v>162</v>
      </c>
      <c r="B13" s="32">
        <v>87</v>
      </c>
      <c r="C13" s="33" t="s">
        <v>121</v>
      </c>
      <c r="D13" s="34" t="s">
        <v>163</v>
      </c>
      <c r="E13" s="35">
        <v>0</v>
      </c>
      <c r="F13" s="36">
        <v>47.65</v>
      </c>
      <c r="G13" s="37">
        <f>IF((F13-$E$6)&lt;0,0,IF(F13&gt;$H$6,"снят",(F13-$E$6)))</f>
        <v>6.649999999999999</v>
      </c>
      <c r="H13" s="38">
        <f>IF(OR(E13="снят",G13="снят"),100,E13+G13)</f>
        <v>6.649999999999999</v>
      </c>
      <c r="I13" s="39"/>
      <c r="J13" s="39"/>
      <c r="K13" s="37">
        <f>IF((J13-$I$6)&lt;0,0,IF(J13&gt;$L$6,"снят",(J13-$I$6)))</f>
        <v>0</v>
      </c>
      <c r="L13" s="38">
        <f>IF(OR(I13="снят",K13="снят"),100,I13+K13)</f>
        <v>0</v>
      </c>
      <c r="M13" s="32">
        <f>H13+L13</f>
        <v>6.649999999999999</v>
      </c>
      <c r="N13" s="32">
        <f>IF(M13&lt;100,I13+E13,"")</f>
        <v>0</v>
      </c>
      <c r="O13" s="32">
        <f>IF(M13&lt;100,F13+J13,"")</f>
        <v>47.65</v>
      </c>
      <c r="P13" s="52">
        <v>6</v>
      </c>
      <c r="Q13" s="56"/>
    </row>
    <row r="14" spans="1:16" ht="12.75">
      <c r="A14" s="31"/>
      <c r="B14" s="32">
        <v>72</v>
      </c>
      <c r="C14" s="43" t="s">
        <v>164</v>
      </c>
      <c r="D14" s="34" t="s">
        <v>165</v>
      </c>
      <c r="E14" s="50">
        <v>0</v>
      </c>
      <c r="F14" s="45">
        <v>48.26</v>
      </c>
      <c r="G14" s="37">
        <f>IF((F14-$E$6)&lt;0,0,IF(F14&gt;$H$6,"снят",(F14-$E$6)))</f>
        <v>7.259999999999998</v>
      </c>
      <c r="H14" s="38">
        <f>IF(OR(E14="снят",G14="снят"),100,E14+G14)</f>
        <v>7.259999999999998</v>
      </c>
      <c r="I14" s="39"/>
      <c r="J14" s="39"/>
      <c r="K14" s="37">
        <f>IF((J14-$I$6)&lt;0,0,IF(J14&gt;$L$6,"снят",(J14-$I$6)))</f>
        <v>0</v>
      </c>
      <c r="L14" s="38">
        <f>IF(OR(I14="снят",K14="снят"),100,I14+K14)</f>
        <v>0</v>
      </c>
      <c r="M14" s="32">
        <f>H14+L14</f>
        <v>7.259999999999998</v>
      </c>
      <c r="N14" s="32">
        <f>IF(M14&lt;100,I14+E14,"")</f>
        <v>0</v>
      </c>
      <c r="O14" s="32">
        <f>IF(M14&lt;100,F14+J14,"")</f>
        <v>48.26</v>
      </c>
      <c r="P14" s="52">
        <v>7</v>
      </c>
    </row>
    <row r="15" spans="1:16" ht="12.75">
      <c r="A15" s="31" t="s">
        <v>166</v>
      </c>
      <c r="B15" s="32">
        <v>91</v>
      </c>
      <c r="C15" s="43" t="s">
        <v>129</v>
      </c>
      <c r="D15" s="34" t="s">
        <v>167</v>
      </c>
      <c r="E15" s="50">
        <v>5</v>
      </c>
      <c r="F15" s="45">
        <v>45.06</v>
      </c>
      <c r="G15" s="37">
        <f>IF((F15-$E$6)&lt;0,0,IF(F15&gt;$H$6,"снят",(F15-$E$6)))</f>
        <v>4.060000000000002</v>
      </c>
      <c r="H15" s="38">
        <f>IF(OR(E15="снят",G15="снят"),100,E15+G15)</f>
        <v>9.060000000000002</v>
      </c>
      <c r="I15" s="39"/>
      <c r="J15" s="39"/>
      <c r="K15" s="37">
        <f>IF((J15-$I$6)&lt;0,0,IF(J15&gt;$L$6,"снят",(J15-$I$6)))</f>
        <v>0</v>
      </c>
      <c r="L15" s="38">
        <f>IF(OR(I15="снят",K15="снят"),100,I15+K15)</f>
        <v>0</v>
      </c>
      <c r="M15" s="32">
        <f>H15+L15</f>
        <v>9.060000000000002</v>
      </c>
      <c r="N15" s="32">
        <f>IF(M15&lt;100,I15+E15,"")</f>
        <v>5</v>
      </c>
      <c r="O15" s="32">
        <f>IF(M15&lt;100,F15+J15,"")</f>
        <v>45.06</v>
      </c>
      <c r="P15" s="52">
        <v>8</v>
      </c>
    </row>
    <row r="16" spans="1:16" ht="12.75">
      <c r="A16" s="31" t="s">
        <v>166</v>
      </c>
      <c r="B16" s="53">
        <v>93</v>
      </c>
      <c r="C16" s="54" t="s">
        <v>49</v>
      </c>
      <c r="D16" s="55" t="s">
        <v>168</v>
      </c>
      <c r="E16" s="50">
        <v>5</v>
      </c>
      <c r="F16" s="45">
        <v>45.77</v>
      </c>
      <c r="G16" s="37">
        <f>IF((F16-$E$6)&lt;0,0,IF(F16&gt;$H$6,"снят",(F16-$E$6)))</f>
        <v>4.770000000000003</v>
      </c>
      <c r="H16" s="38">
        <f>IF(OR(E16="снят",G16="снят"),100,E16+G16)</f>
        <v>9.770000000000003</v>
      </c>
      <c r="I16" s="39"/>
      <c r="J16" s="39"/>
      <c r="K16" s="37">
        <f>IF((J16-$I$6)&lt;0,0,IF(J16&gt;$L$6,"снят",(J16-$I$6)))</f>
        <v>0</v>
      </c>
      <c r="L16" s="38">
        <f>IF(OR(I16="снят",K16="снят"),100,I16+K16)</f>
        <v>0</v>
      </c>
      <c r="M16" s="32">
        <f>H16+L16</f>
        <v>9.770000000000003</v>
      </c>
      <c r="N16" s="32">
        <f>IF(M16&lt;100,I16+E16,"")</f>
        <v>5</v>
      </c>
      <c r="O16" s="32">
        <f>IF(M16&lt;100,F16+J16,"")</f>
        <v>45.77</v>
      </c>
      <c r="P16" s="52">
        <v>9</v>
      </c>
    </row>
    <row r="17" spans="1:16" ht="12.75">
      <c r="A17" s="31" t="s">
        <v>169</v>
      </c>
      <c r="B17" s="32">
        <v>80</v>
      </c>
      <c r="C17" s="33" t="s">
        <v>170</v>
      </c>
      <c r="D17" s="34" t="s">
        <v>171</v>
      </c>
      <c r="E17" s="35">
        <v>0</v>
      </c>
      <c r="F17" s="36">
        <v>50.78</v>
      </c>
      <c r="G17" s="37">
        <f>IF((F17-$E$6)&lt;0,0,IF(F17&gt;$H$6,"снят",(F17-$E$6)))</f>
        <v>9.780000000000001</v>
      </c>
      <c r="H17" s="38">
        <f>IF(OR(E17="снят",G17="снят"),100,E17+G17)</f>
        <v>9.780000000000001</v>
      </c>
      <c r="I17" s="39"/>
      <c r="J17" s="39"/>
      <c r="K17" s="37">
        <f>IF((J17-$I$6)&lt;0,0,IF(J17&gt;$L$6,"снят",(J17-$I$6)))</f>
        <v>0</v>
      </c>
      <c r="L17" s="38">
        <f>IF(OR(I17="снят",K17="снят"),100,I17+K17)</f>
        <v>0</v>
      </c>
      <c r="M17" s="32">
        <f>H17+L17</f>
        <v>9.780000000000001</v>
      </c>
      <c r="N17" s="32">
        <f>IF(M17&lt;100,I17+E17,"")</f>
        <v>0</v>
      </c>
      <c r="O17" s="32">
        <f>IF(M17&lt;100,F17+J17,"")</f>
        <v>50.78</v>
      </c>
      <c r="P17" s="52">
        <v>10</v>
      </c>
    </row>
    <row r="18" spans="1:16" ht="12.75">
      <c r="A18" s="31" t="s">
        <v>151</v>
      </c>
      <c r="B18" s="53">
        <v>94</v>
      </c>
      <c r="C18" s="54" t="s">
        <v>88</v>
      </c>
      <c r="D18" s="55" t="s">
        <v>172</v>
      </c>
      <c r="E18" s="44">
        <v>5</v>
      </c>
      <c r="F18" s="45">
        <v>46.18</v>
      </c>
      <c r="G18" s="37">
        <f>IF((F18-$E$6)&lt;0,0,IF(F18&gt;$H$6,"снят",(F18-$E$6)))</f>
        <v>5.18</v>
      </c>
      <c r="H18" s="38">
        <f>IF(OR(E18="снят",G18="снят"),100,E18+G18)</f>
        <v>10.18</v>
      </c>
      <c r="I18" s="39"/>
      <c r="J18" s="39"/>
      <c r="K18" s="37">
        <f>IF((J18-$I$6)&lt;0,0,IF(J18&gt;$L$6,"снят",(J18-$I$6)))</f>
        <v>0</v>
      </c>
      <c r="L18" s="38">
        <f>IF(OR(I18="снят",K18="снят"),100,I18+K18)</f>
        <v>0</v>
      </c>
      <c r="M18" s="32">
        <f>H18+L18</f>
        <v>10.18</v>
      </c>
      <c r="N18" s="32">
        <f>IF(M18&lt;100,I18+E18,"")</f>
        <v>5</v>
      </c>
      <c r="O18" s="32">
        <f>IF(M18&lt;100,F18+J18,"")</f>
        <v>46.18</v>
      </c>
      <c r="P18" s="52">
        <v>11</v>
      </c>
    </row>
    <row r="19" spans="1:16" ht="12.75">
      <c r="A19" s="31" t="s">
        <v>160</v>
      </c>
      <c r="B19" s="32">
        <v>86</v>
      </c>
      <c r="C19" s="33" t="s">
        <v>173</v>
      </c>
      <c r="D19" s="34" t="s">
        <v>174</v>
      </c>
      <c r="E19" s="35">
        <v>0</v>
      </c>
      <c r="F19" s="36">
        <v>51.74</v>
      </c>
      <c r="G19" s="37">
        <f>IF((F19-$E$6)&lt;0,0,IF(F19&gt;$H$6,"снят",(F19-$E$6)))</f>
        <v>10.740000000000002</v>
      </c>
      <c r="H19" s="38">
        <f>IF(OR(E19="снят",G19="снят"),100,E19+G19)</f>
        <v>10.740000000000002</v>
      </c>
      <c r="I19" s="39"/>
      <c r="J19" s="39"/>
      <c r="K19" s="37">
        <f>IF((J19-$I$6)&lt;0,0,IF(J19&gt;$L$6,"снят",(J19-$I$6)))</f>
        <v>0</v>
      </c>
      <c r="L19" s="38">
        <f>IF(OR(I19="снят",K19="снят"),100,I19+K19)</f>
        <v>0</v>
      </c>
      <c r="M19" s="32">
        <f>H19+L19</f>
        <v>10.740000000000002</v>
      </c>
      <c r="N19" s="32">
        <f>IF(M19&lt;100,I19+E19,"")</f>
        <v>0</v>
      </c>
      <c r="O19" s="32">
        <f>IF(M19&lt;100,F19+J19,"")</f>
        <v>51.74</v>
      </c>
      <c r="P19" s="52">
        <v>12</v>
      </c>
    </row>
    <row r="20" spans="1:16" ht="12.75">
      <c r="A20" s="31"/>
      <c r="B20" s="32">
        <v>67</v>
      </c>
      <c r="C20" s="33" t="s">
        <v>175</v>
      </c>
      <c r="D20" s="34" t="s">
        <v>176</v>
      </c>
      <c r="E20" s="35">
        <v>5</v>
      </c>
      <c r="F20" s="36">
        <v>47.47</v>
      </c>
      <c r="G20" s="37">
        <f>IF((F20-$E$6)&lt;0,0,IF(F20&gt;$H$6,"снят",(F20-$E$6)))</f>
        <v>6.469999999999999</v>
      </c>
      <c r="H20" s="38">
        <f>IF(OR(E20="снят",G20="снят"),100,E20+G20)</f>
        <v>11.469999999999999</v>
      </c>
      <c r="I20" s="39"/>
      <c r="J20" s="39"/>
      <c r="K20" s="37">
        <f>IF((J20-$I$6)&lt;0,0,IF(J20&gt;$L$6,"снят",(J20-$I$6)))</f>
        <v>0</v>
      </c>
      <c r="L20" s="38">
        <f>IF(OR(I20="снят",K20="снят"),100,I20+K20)</f>
        <v>0</v>
      </c>
      <c r="M20" s="32">
        <f>H20+L20</f>
        <v>11.469999999999999</v>
      </c>
      <c r="N20" s="32">
        <f>IF(M20&lt;100,I20+E20,"")</f>
        <v>5</v>
      </c>
      <c r="O20" s="32">
        <f>IF(M20&lt;100,F20+J20,"")</f>
        <v>47.47</v>
      </c>
      <c r="P20" s="52">
        <v>13</v>
      </c>
    </row>
    <row r="21" spans="1:16" ht="12.75">
      <c r="A21" s="31" t="s">
        <v>169</v>
      </c>
      <c r="B21" s="32">
        <v>81</v>
      </c>
      <c r="C21" s="43" t="s">
        <v>177</v>
      </c>
      <c r="D21" s="55" t="s">
        <v>178</v>
      </c>
      <c r="E21" s="35">
        <v>5</v>
      </c>
      <c r="F21" s="45">
        <v>47.77</v>
      </c>
      <c r="G21" s="37">
        <f>IF((F21-$E$6)&lt;0,0,IF(F21&gt;$H$6,"снят",(F21-$E$6)))</f>
        <v>6.770000000000003</v>
      </c>
      <c r="H21" s="38">
        <f>IF(OR(E21="снят",G21="снят"),100,E21+G21)</f>
        <v>11.770000000000003</v>
      </c>
      <c r="I21" s="39"/>
      <c r="J21" s="39"/>
      <c r="K21" s="37">
        <f>IF((J21-$I$6)&lt;0,0,IF(J21&gt;$L$6,"снят",(J21-$I$6)))</f>
        <v>0</v>
      </c>
      <c r="L21" s="38">
        <f>IF(OR(I21="снят",K21="снят"),100,I21+K21)</f>
        <v>0</v>
      </c>
      <c r="M21" s="32">
        <f>H21+L21</f>
        <v>11.770000000000003</v>
      </c>
      <c r="N21" s="32">
        <f>IF(M21&lt;100,I21+E21,"")</f>
        <v>5</v>
      </c>
      <c r="O21" s="32">
        <f>IF(M21&lt;100,F21+J21,"")</f>
        <v>47.77</v>
      </c>
      <c r="P21" s="52">
        <v>14</v>
      </c>
    </row>
    <row r="22" spans="1:16" ht="12.75">
      <c r="A22" s="31"/>
      <c r="B22" s="32">
        <v>69</v>
      </c>
      <c r="C22" s="33" t="s">
        <v>179</v>
      </c>
      <c r="D22" s="34" t="s">
        <v>180</v>
      </c>
      <c r="E22" s="35">
        <v>0</v>
      </c>
      <c r="F22" s="36">
        <v>55.67</v>
      </c>
      <c r="G22" s="37">
        <f>IF((F22-$E$6)&lt;0,0,IF(F22&gt;$H$6,"снят",(F22-$E$6)))</f>
        <v>14.670000000000002</v>
      </c>
      <c r="H22" s="38">
        <f>IF(OR(E22="снят",G22="снят"),100,E22+G22)</f>
        <v>14.670000000000002</v>
      </c>
      <c r="I22" s="39"/>
      <c r="J22" s="39"/>
      <c r="K22" s="37">
        <f>IF((J22-$I$6)&lt;0,0,IF(J22&gt;$L$6,"снят",(J22-$I$6)))</f>
        <v>0</v>
      </c>
      <c r="L22" s="38">
        <f>IF(OR(I22="снят",K22="снят"),100,I22+K22)</f>
        <v>0</v>
      </c>
      <c r="M22" s="32">
        <f>H22+L22</f>
        <v>14.670000000000002</v>
      </c>
      <c r="N22" s="32">
        <f>IF(M22&lt;100,I22+E22,"")</f>
        <v>0</v>
      </c>
      <c r="O22" s="32">
        <f>IF(M22&lt;100,F22+J22,"")</f>
        <v>55.67</v>
      </c>
      <c r="P22" s="52">
        <v>15</v>
      </c>
    </row>
    <row r="23" spans="1:16" ht="12.75">
      <c r="A23" s="31" t="s">
        <v>39</v>
      </c>
      <c r="B23" s="53">
        <v>102</v>
      </c>
      <c r="C23" s="54" t="s">
        <v>181</v>
      </c>
      <c r="D23" s="55" t="s">
        <v>182</v>
      </c>
      <c r="E23" s="50">
        <v>10</v>
      </c>
      <c r="F23" s="45">
        <v>45.69</v>
      </c>
      <c r="G23" s="37">
        <f>IF((F23-$E$6)&lt;0,0,IF(F23&gt;$H$6,"снят",(F23-$E$6)))</f>
        <v>4.689999999999998</v>
      </c>
      <c r="H23" s="38">
        <f>IF(OR(E23="снят",G23="снят"),100,E23+G23)</f>
        <v>14.689999999999998</v>
      </c>
      <c r="I23" s="39"/>
      <c r="J23" s="39"/>
      <c r="K23" s="37">
        <f>IF((J23-$I$6)&lt;0,0,IF(J23&gt;$L$6,"снят",(J23-$I$6)))</f>
        <v>0</v>
      </c>
      <c r="L23" s="38">
        <f>IF(OR(I23="снят",K23="снят"),100,I23+K23)</f>
        <v>0</v>
      </c>
      <c r="M23" s="32">
        <f>H23+L23</f>
        <v>14.689999999999998</v>
      </c>
      <c r="N23" s="32">
        <f>IF(M23&lt;100,I23+E23,"")</f>
        <v>10</v>
      </c>
      <c r="O23" s="32">
        <f>IF(M23&lt;100,F23+J23,"")</f>
        <v>45.69</v>
      </c>
      <c r="P23" s="52">
        <v>16</v>
      </c>
    </row>
    <row r="24" spans="1:16" ht="12.75">
      <c r="A24" s="31" t="s">
        <v>169</v>
      </c>
      <c r="B24" s="32">
        <v>63</v>
      </c>
      <c r="C24" s="33" t="s">
        <v>170</v>
      </c>
      <c r="D24" s="34" t="s">
        <v>183</v>
      </c>
      <c r="E24" s="51">
        <v>0</v>
      </c>
      <c r="F24" s="36">
        <v>56.01</v>
      </c>
      <c r="G24" s="37">
        <f>IF((F24-$E$6)&lt;0,0,IF(F24&gt;$H$6,"снят",(F24-$E$6)))</f>
        <v>15.009999999999998</v>
      </c>
      <c r="H24" s="38">
        <f>IF(OR(E24="снят",G24="снят"),100,E24+G24)</f>
        <v>15.009999999999998</v>
      </c>
      <c r="I24" s="39"/>
      <c r="J24" s="39"/>
      <c r="K24" s="37">
        <f>IF((J24-$I$6)&lt;0,0,IF(J24&gt;$L$6,"снят",(J24-$I$6)))</f>
        <v>0</v>
      </c>
      <c r="L24" s="38">
        <f>IF(OR(I24="снят",K24="снят"),100,I24+K24)</f>
        <v>0</v>
      </c>
      <c r="M24" s="32">
        <f>H24+L24</f>
        <v>15.009999999999998</v>
      </c>
      <c r="N24" s="32">
        <f>IF(M24&lt;100,I24+E24,"")</f>
        <v>0</v>
      </c>
      <c r="O24" s="32">
        <f>IF(M24&lt;100,F24+J24,"")</f>
        <v>56.01</v>
      </c>
      <c r="P24" s="52">
        <v>17</v>
      </c>
    </row>
    <row r="25" spans="1:16" ht="12.75">
      <c r="A25" s="31" t="s">
        <v>166</v>
      </c>
      <c r="B25" s="32">
        <v>92</v>
      </c>
      <c r="C25" s="43" t="s">
        <v>184</v>
      </c>
      <c r="D25" s="34" t="s">
        <v>185</v>
      </c>
      <c r="E25" s="50">
        <v>5</v>
      </c>
      <c r="F25" s="45">
        <v>52.17</v>
      </c>
      <c r="G25" s="37">
        <f>IF((F25-$E$6)&lt;0,0,IF(F25&gt;$H$6,"снят",(F25-$E$6)))</f>
        <v>11.170000000000002</v>
      </c>
      <c r="H25" s="38">
        <f>IF(OR(E25="снят",G25="снят"),100,E25+G25)</f>
        <v>16.17</v>
      </c>
      <c r="I25" s="39"/>
      <c r="J25" s="39"/>
      <c r="K25" s="37">
        <f>IF((J25-$I$6)&lt;0,0,IF(J25&gt;$L$6,"снят",(J25-$I$6)))</f>
        <v>0</v>
      </c>
      <c r="L25" s="38">
        <f>IF(OR(I25="снят",K25="снят"),100,I25+K25)</f>
        <v>0</v>
      </c>
      <c r="M25" s="32">
        <f>H25+L25</f>
        <v>16.17</v>
      </c>
      <c r="N25" s="32">
        <f>IF(M25&lt;100,I25+E25,"")</f>
        <v>5</v>
      </c>
      <c r="O25" s="32">
        <f>IF(M25&lt;100,F25+J25,"")</f>
        <v>52.17</v>
      </c>
      <c r="P25" s="52">
        <v>18</v>
      </c>
    </row>
    <row r="26" spans="1:16" ht="12.75">
      <c r="A26" s="31" t="s">
        <v>65</v>
      </c>
      <c r="B26" s="32">
        <v>79</v>
      </c>
      <c r="C26" s="43" t="s">
        <v>103</v>
      </c>
      <c r="D26" s="34" t="s">
        <v>186</v>
      </c>
      <c r="E26" s="50">
        <v>10</v>
      </c>
      <c r="F26" s="45">
        <v>48.07</v>
      </c>
      <c r="G26" s="37">
        <f>IF((F26-$E$6)&lt;0,0,IF(F26&gt;$H$6,"снят",(F26-$E$6)))</f>
        <v>7.07</v>
      </c>
      <c r="H26" s="38">
        <f>IF(OR(E26="снят",G26="снят"),100,E26+G26)</f>
        <v>17.07</v>
      </c>
      <c r="I26" s="39"/>
      <c r="J26" s="39"/>
      <c r="K26" s="37">
        <f>IF((J26-$I$6)&lt;0,0,IF(J26&gt;$L$6,"снят",(J26-$I$6)))</f>
        <v>0</v>
      </c>
      <c r="L26" s="38">
        <f>IF(OR(I26="снят",K26="снят"),100,I26+K26)</f>
        <v>0</v>
      </c>
      <c r="M26" s="32">
        <f>H26+L26</f>
        <v>17.07</v>
      </c>
      <c r="N26" s="32">
        <f>IF(M26&lt;100,I26+E26,"")</f>
        <v>10</v>
      </c>
      <c r="O26" s="32">
        <f>IF(M26&lt;100,F26+J26,"")</f>
        <v>48.07</v>
      </c>
      <c r="P26" s="52">
        <v>19</v>
      </c>
    </row>
    <row r="27" spans="1:16" ht="12.75">
      <c r="A27" s="31" t="s">
        <v>65</v>
      </c>
      <c r="B27" s="32">
        <v>78</v>
      </c>
      <c r="C27" s="43" t="s">
        <v>123</v>
      </c>
      <c r="D27" s="34" t="s">
        <v>187</v>
      </c>
      <c r="E27" s="50">
        <v>10</v>
      </c>
      <c r="F27" s="45">
        <v>48.5</v>
      </c>
      <c r="G27" s="37">
        <f>IF((F27-$E$6)&lt;0,0,IF(F27&gt;$H$6,"снят",(F27-$E$6)))</f>
        <v>7.5</v>
      </c>
      <c r="H27" s="38">
        <f>IF(OR(E27="снят",G27="снят"),100,E27+G27)</f>
        <v>17.5</v>
      </c>
      <c r="I27" s="39"/>
      <c r="J27" s="39"/>
      <c r="K27" s="37">
        <f>IF((J27-$I$6)&lt;0,0,IF(J27&gt;$L$6,"снят",(J27-$I$6)))</f>
        <v>0</v>
      </c>
      <c r="L27" s="38">
        <f>IF(OR(I27="снят",K27="снят"),100,I27+K27)</f>
        <v>0</v>
      </c>
      <c r="M27" s="32">
        <f>H27+L27</f>
        <v>17.5</v>
      </c>
      <c r="N27" s="32">
        <f>IF(M27&lt;100,I27+E27,"")</f>
        <v>10</v>
      </c>
      <c r="O27" s="32">
        <f>IF(M27&lt;100,F27+J27,"")</f>
        <v>48.5</v>
      </c>
      <c r="P27" s="52">
        <v>20</v>
      </c>
    </row>
    <row r="28" spans="1:16" ht="12.75">
      <c r="A28" s="147" t="s">
        <v>65</v>
      </c>
      <c r="B28" s="53">
        <v>62</v>
      </c>
      <c r="C28" s="54" t="s">
        <v>103</v>
      </c>
      <c r="D28" s="55" t="s">
        <v>188</v>
      </c>
      <c r="E28" s="51">
        <v>5</v>
      </c>
      <c r="F28" s="36">
        <v>55.94</v>
      </c>
      <c r="G28" s="37">
        <f>IF((F28-$E$6)&lt;0,0,IF(F28&gt;$H$6,"снят",(F28-$E$6)))</f>
        <v>14.939999999999998</v>
      </c>
      <c r="H28" s="38">
        <f>IF(OR(E28="снят",G28="снят"),100,E28+G28)</f>
        <v>19.939999999999998</v>
      </c>
      <c r="I28" s="39"/>
      <c r="J28" s="39"/>
      <c r="K28" s="37">
        <f>IF((J28-$I$6)&lt;0,0,IF(J28&gt;$L$6,"снят",(J28-$I$6)))</f>
        <v>0</v>
      </c>
      <c r="L28" s="38">
        <f>IF(OR(I28="снят",K28="снят"),100,I28+K28)</f>
        <v>0</v>
      </c>
      <c r="M28" s="32">
        <f>H28+L28</f>
        <v>19.939999999999998</v>
      </c>
      <c r="N28" s="32">
        <f>IF(M28&lt;100,I28+E28,"")</f>
        <v>5</v>
      </c>
      <c r="O28" s="32">
        <f>IF(M28&lt;100,F28+J28,"")</f>
        <v>55.94</v>
      </c>
      <c r="P28" s="52">
        <v>21</v>
      </c>
    </row>
    <row r="29" spans="1:16" ht="12.75">
      <c r="A29" s="31" t="s">
        <v>25</v>
      </c>
      <c r="B29" s="53">
        <v>115</v>
      </c>
      <c r="C29" s="54" t="s">
        <v>189</v>
      </c>
      <c r="D29" s="55" t="s">
        <v>190</v>
      </c>
      <c r="E29" s="50">
        <v>10</v>
      </c>
      <c r="F29" s="45">
        <v>51.16</v>
      </c>
      <c r="G29" s="37">
        <f>IF((F29-$E$6)&lt;0,0,IF(F29&gt;$H$6,"снят",(F29-$E$6)))</f>
        <v>10.159999999999997</v>
      </c>
      <c r="H29" s="38">
        <f>IF(OR(E29="снят",G29="снят"),100,E29+G29)</f>
        <v>20.159999999999997</v>
      </c>
      <c r="I29" s="39"/>
      <c r="J29" s="39"/>
      <c r="K29" s="37">
        <f>IF((J29-$I$6)&lt;0,0,IF(J29&gt;$L$6,"снят",(J29-$I$6)))</f>
        <v>0</v>
      </c>
      <c r="L29" s="38">
        <f>IF(OR(I29="снят",K29="снят"),100,I29+K29)</f>
        <v>0</v>
      </c>
      <c r="M29" s="32">
        <f>H29+L29</f>
        <v>20.159999999999997</v>
      </c>
      <c r="N29" s="32">
        <f>IF(M29&lt;100,I29+E29,"")</f>
        <v>10</v>
      </c>
      <c r="O29" s="32">
        <f>IF(M29&lt;100,F29+J29,"")</f>
        <v>51.16</v>
      </c>
      <c r="P29" s="52">
        <v>22</v>
      </c>
    </row>
    <row r="30" spans="1:16" ht="12.75">
      <c r="A30" s="31" t="s">
        <v>160</v>
      </c>
      <c r="B30" s="32">
        <v>85</v>
      </c>
      <c r="C30" s="43" t="s">
        <v>191</v>
      </c>
      <c r="D30" s="34" t="s">
        <v>192</v>
      </c>
      <c r="E30" s="50">
        <v>10</v>
      </c>
      <c r="F30" s="45">
        <v>52.36</v>
      </c>
      <c r="G30" s="37">
        <f>IF((F30-$E$6)&lt;0,0,IF(F30&gt;$H$6,"снят",(F30-$E$6)))</f>
        <v>11.36</v>
      </c>
      <c r="H30" s="38">
        <f>IF(OR(E30="снят",G30="снят"),100,E30+G30)</f>
        <v>21.36</v>
      </c>
      <c r="I30" s="39"/>
      <c r="J30" s="39"/>
      <c r="K30" s="37">
        <f>IF((J30-$I$6)&lt;0,0,IF(J30&gt;$L$6,"снят",(J30-$I$6)))</f>
        <v>0</v>
      </c>
      <c r="L30" s="38">
        <f>IF(OR(I30="снят",K30="снят"),100,I30+K30)</f>
        <v>0</v>
      </c>
      <c r="M30" s="32">
        <f>H30+L30</f>
        <v>21.36</v>
      </c>
      <c r="N30" s="32">
        <f>IF(M30&lt;100,I30+E30,"")</f>
        <v>10</v>
      </c>
      <c r="O30" s="32">
        <f>IF(M30&lt;100,F30+J30,"")</f>
        <v>52.36</v>
      </c>
      <c r="P30" s="52">
        <v>23</v>
      </c>
    </row>
    <row r="31" spans="1:16" ht="12.75">
      <c r="A31" s="31" t="s">
        <v>166</v>
      </c>
      <c r="B31" s="32">
        <v>64</v>
      </c>
      <c r="C31" s="33" t="s">
        <v>129</v>
      </c>
      <c r="D31" s="34" t="s">
        <v>193</v>
      </c>
      <c r="E31" s="51" t="s">
        <v>91</v>
      </c>
      <c r="F31" s="36"/>
      <c r="G31" s="37">
        <f>IF((F31-$E$6)&lt;0,0,IF(F31&gt;$H$6,"снят",(F31-$E$6)))</f>
        <v>0</v>
      </c>
      <c r="H31" s="38">
        <f>IF(OR(E31="снят",G31="снят"),100,E31+G31)</f>
        <v>100</v>
      </c>
      <c r="I31" s="39"/>
      <c r="J31" s="39"/>
      <c r="K31" s="37">
        <f>IF((J31-$I$6)&lt;0,0,IF(J31&gt;$L$6,"снят",(J31-$I$6)))</f>
        <v>0</v>
      </c>
      <c r="L31" s="38">
        <f>IF(OR(I31="снят",K31="снят"),100,I31+K31)</f>
        <v>0</v>
      </c>
      <c r="M31" s="32">
        <f>H31+L31</f>
        <v>100</v>
      </c>
      <c r="N31" s="32">
        <f>IF(M31&lt;100,I31+E31,"")</f>
      </c>
      <c r="O31" s="32">
        <f>IF(M31&lt;100,F31+J31,"")</f>
      </c>
      <c r="P31" s="42"/>
    </row>
    <row r="32" spans="1:16" ht="12.75">
      <c r="A32" s="31" t="s">
        <v>153</v>
      </c>
      <c r="B32" s="32">
        <v>65</v>
      </c>
      <c r="C32" s="33" t="s">
        <v>29</v>
      </c>
      <c r="D32" s="34" t="s">
        <v>194</v>
      </c>
      <c r="E32" s="51" t="s">
        <v>91</v>
      </c>
      <c r="F32" s="36"/>
      <c r="G32" s="37">
        <f>IF((F32-$E$6)&lt;0,0,IF(F32&gt;$H$6,"снят",(F32-$E$6)))</f>
        <v>0</v>
      </c>
      <c r="H32" s="38">
        <f>IF(OR(E32="снят",G32="снят"),100,E32+G32)</f>
        <v>100</v>
      </c>
      <c r="I32" s="39"/>
      <c r="J32" s="39"/>
      <c r="K32" s="37">
        <f>IF((J32-$I$6)&lt;0,0,IF(J32&gt;$L$6,"снят",(J32-$I$6)))</f>
        <v>0</v>
      </c>
      <c r="L32" s="38">
        <f>IF(OR(I32="снят",K32="снят"),100,I32+K32)</f>
        <v>0</v>
      </c>
      <c r="M32" s="32">
        <f>H32+L32</f>
        <v>100</v>
      </c>
      <c r="N32" s="32">
        <f>IF(M32&lt;100,I32+E32,"")</f>
      </c>
      <c r="O32" s="32">
        <f>IF(M32&lt;100,F32+J32,"")</f>
      </c>
      <c r="P32" s="52"/>
    </row>
    <row r="33" spans="1:16" ht="12.75">
      <c r="A33" s="31" t="s">
        <v>25</v>
      </c>
      <c r="B33" s="32">
        <v>66</v>
      </c>
      <c r="C33" s="33" t="s">
        <v>195</v>
      </c>
      <c r="D33" s="34" t="s">
        <v>196</v>
      </c>
      <c r="E33" s="51" t="s">
        <v>91</v>
      </c>
      <c r="F33" s="36"/>
      <c r="G33" s="37">
        <f>IF((F33-$E$6)&lt;0,0,IF(F33&gt;$H$6,"снят",(F33-$E$6)))</f>
        <v>0</v>
      </c>
      <c r="H33" s="38">
        <f>IF(OR(E33="снят",G33="снят"),100,E33+G33)</f>
        <v>100</v>
      </c>
      <c r="I33" s="39"/>
      <c r="J33" s="39"/>
      <c r="K33" s="37">
        <f>IF((J33-$I$6)&lt;0,0,IF(J33&gt;$L$6,"снят",(J33-$I$6)))</f>
        <v>0</v>
      </c>
      <c r="L33" s="38">
        <f>IF(OR(I33="снят",K33="снят"),100,I33+K33)</f>
        <v>0</v>
      </c>
      <c r="M33" s="32">
        <f>H33+L33</f>
        <v>100</v>
      </c>
      <c r="N33" s="32">
        <f>IF(M33&lt;100,I33+E33,"")</f>
      </c>
      <c r="O33" s="32">
        <f>IF(M33&lt;100,F33+J33,"")</f>
      </c>
      <c r="P33" s="52"/>
    </row>
    <row r="34" spans="1:16" ht="12.75">
      <c r="A34" s="31"/>
      <c r="B34" s="32">
        <v>68</v>
      </c>
      <c r="C34" s="33" t="s">
        <v>197</v>
      </c>
      <c r="D34" s="34" t="s">
        <v>198</v>
      </c>
      <c r="E34" s="35" t="s">
        <v>91</v>
      </c>
      <c r="F34" s="36"/>
      <c r="G34" s="37">
        <f>IF((F34-$E$6)&lt;0,0,IF(F34&gt;$H$6,"снят",(F34-$E$6)))</f>
        <v>0</v>
      </c>
      <c r="H34" s="38">
        <f>IF(OR(E34="снят",G34="снят"),100,E34+G34)</f>
        <v>100</v>
      </c>
      <c r="I34" s="39"/>
      <c r="J34" s="39"/>
      <c r="K34" s="37">
        <f>IF((J34-$I$6)&lt;0,0,IF(J34&gt;$L$6,"снят",(J34-$I$6)))</f>
        <v>0</v>
      </c>
      <c r="L34" s="38">
        <f>IF(OR(I34="снят",K34="снят"),100,I34+K34)</f>
        <v>0</v>
      </c>
      <c r="M34" s="32">
        <f>H34+L34</f>
        <v>100</v>
      </c>
      <c r="N34" s="32">
        <f>IF(M34&lt;100,I34+E34,"")</f>
      </c>
      <c r="O34" s="32">
        <f>IF(M34&lt;100,F34+J34,"")</f>
      </c>
      <c r="P34" s="52"/>
    </row>
    <row r="35" spans="1:16" ht="12.75">
      <c r="A35" s="31"/>
      <c r="B35" s="32">
        <v>70</v>
      </c>
      <c r="C35" s="33" t="s">
        <v>199</v>
      </c>
      <c r="D35" s="34" t="s">
        <v>200</v>
      </c>
      <c r="E35" s="35" t="s">
        <v>91</v>
      </c>
      <c r="F35" s="36"/>
      <c r="G35" s="37">
        <f>IF((F35-$E$6)&lt;0,0,IF(F35&gt;$H$6,"снят",(F35-$E$6)))</f>
        <v>0</v>
      </c>
      <c r="H35" s="38">
        <f>IF(OR(E35="снят",G35="снят"),100,E35+G35)</f>
        <v>100</v>
      </c>
      <c r="I35" s="39"/>
      <c r="J35" s="39"/>
      <c r="K35" s="37">
        <f>IF((J35-$I$6)&lt;0,0,IF(J35&gt;$L$6,"снят",(J35-$I$6)))</f>
        <v>0</v>
      </c>
      <c r="L35" s="38">
        <f>IF(OR(I35="снят",K35="снят"),100,I35+K35)</f>
        <v>0</v>
      </c>
      <c r="M35" s="32">
        <f>H35+L35</f>
        <v>100</v>
      </c>
      <c r="N35" s="32">
        <f>IF(M35&lt;100,I35+E35,"")</f>
      </c>
      <c r="O35" s="32">
        <f>IF(M35&lt;100,F35+J35,"")</f>
      </c>
      <c r="P35" s="52"/>
    </row>
    <row r="36" spans="1:16" ht="12.75">
      <c r="A36" s="31"/>
      <c r="B36" s="32">
        <v>73</v>
      </c>
      <c r="C36" s="33" t="s">
        <v>69</v>
      </c>
      <c r="D36" s="34" t="s">
        <v>201</v>
      </c>
      <c r="E36" s="35" t="s">
        <v>91</v>
      </c>
      <c r="F36" s="36"/>
      <c r="G36" s="37">
        <f>IF((F36-$E$6)&lt;0,0,IF(F36&gt;$H$6,"снят",(F36-$E$6)))</f>
        <v>0</v>
      </c>
      <c r="H36" s="38">
        <f>IF(OR(E36="снят",G36="снят"),100,E36+G36)</f>
        <v>100</v>
      </c>
      <c r="I36" s="39"/>
      <c r="J36" s="39"/>
      <c r="K36" s="37">
        <f>IF((J36-$I$6)&lt;0,0,IF(J36&gt;$L$6,"снят",(J36-$I$6)))</f>
        <v>0</v>
      </c>
      <c r="L36" s="38">
        <f>IF(OR(I36="снят",K36="снят"),100,I36+K36)</f>
        <v>0</v>
      </c>
      <c r="M36" s="32">
        <f>H36+L36</f>
        <v>100</v>
      </c>
      <c r="N36" s="32">
        <f>IF(M36&lt;100,I36+E36,"")</f>
      </c>
      <c r="O36" s="32">
        <f>IF(M36&lt;100,F36+J36,"")</f>
      </c>
      <c r="P36" s="52"/>
    </row>
    <row r="37" spans="1:16" ht="12.75">
      <c r="A37" s="31" t="s">
        <v>157</v>
      </c>
      <c r="B37" s="32">
        <v>75</v>
      </c>
      <c r="C37" s="33" t="s">
        <v>35</v>
      </c>
      <c r="D37" s="34" t="s">
        <v>202</v>
      </c>
      <c r="E37" s="51" t="s">
        <v>91</v>
      </c>
      <c r="F37" s="36"/>
      <c r="G37" s="37">
        <f>IF((F37-$E$6)&lt;0,0,IF(F37&gt;$H$6,"снят",(F37-$E$6)))</f>
        <v>0</v>
      </c>
      <c r="H37" s="38">
        <f>IF(OR(E37="снят",G37="снят"),100,E37+G37)</f>
        <v>100</v>
      </c>
      <c r="I37" s="39"/>
      <c r="J37" s="39"/>
      <c r="K37" s="37">
        <f>IF((J37-$I$6)&lt;0,0,IF(J37&gt;$L$6,"снят",(J37-$I$6)))</f>
        <v>0</v>
      </c>
      <c r="L37" s="38">
        <f>IF(OR(I37="снят",K37="снят"),100,I37+K37)</f>
        <v>0</v>
      </c>
      <c r="M37" s="32">
        <f>H37+L37</f>
        <v>100</v>
      </c>
      <c r="N37" s="32">
        <f>IF(M37&lt;100,I37+E37,"")</f>
      </c>
      <c r="O37" s="32">
        <f>IF(M37&lt;100,F37+J37,"")</f>
      </c>
      <c r="P37" s="52"/>
    </row>
    <row r="38" spans="1:16" ht="12.75">
      <c r="A38" s="31" t="s">
        <v>157</v>
      </c>
      <c r="B38" s="32">
        <v>76</v>
      </c>
      <c r="C38" s="33" t="s">
        <v>203</v>
      </c>
      <c r="D38" s="34" t="s">
        <v>204</v>
      </c>
      <c r="E38" s="51" t="s">
        <v>91</v>
      </c>
      <c r="F38" s="36"/>
      <c r="G38" s="37">
        <f>IF((F38-$E$6)&lt;0,0,IF(F38&gt;$H$6,"снят",(F38-$E$6)))</f>
        <v>0</v>
      </c>
      <c r="H38" s="38">
        <f>IF(OR(E38="снят",G38="снят"),100,E38+G38)</f>
        <v>100</v>
      </c>
      <c r="I38" s="39"/>
      <c r="J38" s="39"/>
      <c r="K38" s="37">
        <f>IF((J38-$I$6)&lt;0,0,IF(J38&gt;$L$6,"снят",(J38-$I$6)))</f>
        <v>0</v>
      </c>
      <c r="L38" s="38">
        <f>IF(OR(I38="снят",K38="снят"),100,I38+K38)</f>
        <v>0</v>
      </c>
      <c r="M38" s="32">
        <f>H38+L38</f>
        <v>100</v>
      </c>
      <c r="N38" s="32">
        <f>IF(M38&lt;100,I38+E38,"")</f>
      </c>
      <c r="O38" s="32">
        <f>IF(M38&lt;100,F38+J38,"")</f>
      </c>
      <c r="P38" s="52"/>
    </row>
    <row r="39" spans="1:16" ht="12.75">
      <c r="A39" s="31" t="s">
        <v>65</v>
      </c>
      <c r="B39" s="32">
        <v>77</v>
      </c>
      <c r="C39" s="33" t="s">
        <v>66</v>
      </c>
      <c r="D39" s="34" t="s">
        <v>205</v>
      </c>
      <c r="E39" s="35" t="s">
        <v>91</v>
      </c>
      <c r="F39" s="36"/>
      <c r="G39" s="37">
        <f>IF((F39-$E$6)&lt;0,0,IF(F39&gt;$H$6,"снят",(F39-$E$6)))</f>
        <v>0</v>
      </c>
      <c r="H39" s="38">
        <f>IF(OR(E39="снят",G39="снят"),100,E39+G39)</f>
        <v>100</v>
      </c>
      <c r="I39" s="39"/>
      <c r="J39" s="39"/>
      <c r="K39" s="37">
        <f>IF((J39-$I$6)&lt;0,0,IF(J39&gt;$L$6,"снят",(J39-$I$6)))</f>
        <v>0</v>
      </c>
      <c r="L39" s="38">
        <f>IF(OR(I39="снят",K39="снят"),100,I39+K39)</f>
        <v>0</v>
      </c>
      <c r="M39" s="32">
        <f>H39+L39</f>
        <v>100</v>
      </c>
      <c r="N39" s="32">
        <f>IF(M39&lt;100,I39+E39,"")</f>
      </c>
      <c r="O39" s="32">
        <f>IF(M39&lt;100,F39+J39,"")</f>
      </c>
      <c r="P39" s="52"/>
    </row>
    <row r="40" spans="1:16" ht="12.75">
      <c r="A40" s="31" t="s">
        <v>160</v>
      </c>
      <c r="B40" s="32">
        <v>84</v>
      </c>
      <c r="C40" s="33" t="s">
        <v>77</v>
      </c>
      <c r="D40" s="34" t="s">
        <v>206</v>
      </c>
      <c r="E40" s="35" t="s">
        <v>91</v>
      </c>
      <c r="F40" s="36"/>
      <c r="G40" s="37">
        <f>IF((F40-$E$6)&lt;0,0,IF(F40&gt;$H$6,"снят",(F40-$E$6)))</f>
        <v>0</v>
      </c>
      <c r="H40" s="38">
        <f>IF(OR(E40="снят",G40="снят"),100,E40+G40)</f>
        <v>100</v>
      </c>
      <c r="I40" s="39"/>
      <c r="J40" s="39"/>
      <c r="K40" s="37">
        <f>IF((J40-$I$6)&lt;0,0,IF(J40&gt;$L$6,"снят",(J40-$I$6)))</f>
        <v>0</v>
      </c>
      <c r="L40" s="38">
        <f>IF(OR(I40="снят",K40="снят"),100,I40+K40)</f>
        <v>0</v>
      </c>
      <c r="M40" s="32">
        <f>H40+L40</f>
        <v>100</v>
      </c>
      <c r="N40" s="32">
        <f>IF(M40&lt;100,I40+E40,"")</f>
      </c>
      <c r="O40" s="32">
        <f>IF(M40&lt;100,F40+J40,"")</f>
      </c>
      <c r="P40" s="52"/>
    </row>
    <row r="41" spans="1:16" ht="12.75">
      <c r="A41" s="31" t="s">
        <v>162</v>
      </c>
      <c r="B41" s="32">
        <v>88</v>
      </c>
      <c r="C41" s="33" t="s">
        <v>199</v>
      </c>
      <c r="D41" s="34" t="s">
        <v>207</v>
      </c>
      <c r="E41" s="35">
        <v>10</v>
      </c>
      <c r="F41" s="36">
        <v>64.61</v>
      </c>
      <c r="G41" s="37" t="str">
        <f>IF((F41-$E$6)&lt;0,0,IF(F41&gt;$H$6,"снят",(F41-$E$6)))</f>
        <v>снят</v>
      </c>
      <c r="H41" s="38">
        <f>IF(OR(E41="снят",G41="снят"),100,E41+G41)</f>
        <v>100</v>
      </c>
      <c r="I41" s="39"/>
      <c r="J41" s="39"/>
      <c r="K41" s="37">
        <f>IF((J41-$I$6)&lt;0,0,IF(J41&gt;$L$6,"снят",(J41-$I$6)))</f>
        <v>0</v>
      </c>
      <c r="L41" s="38">
        <f>IF(OR(I41="снят",K41="снят"),100,I41+K41)</f>
        <v>0</v>
      </c>
      <c r="M41" s="32">
        <f>H41+L41</f>
        <v>100</v>
      </c>
      <c r="N41" s="32">
        <f>IF(M41&lt;100,I41+E41,"")</f>
      </c>
      <c r="O41" s="32">
        <f>IF(M41&lt;100,F41+J41,"")</f>
      </c>
      <c r="P41" s="52"/>
    </row>
    <row r="42" spans="1:16" ht="12.75">
      <c r="A42" s="31" t="s">
        <v>162</v>
      </c>
      <c r="B42" s="32">
        <v>89</v>
      </c>
      <c r="C42" s="54" t="s">
        <v>208</v>
      </c>
      <c r="D42" s="55" t="s">
        <v>209</v>
      </c>
      <c r="E42" s="50" t="s">
        <v>91</v>
      </c>
      <c r="F42" s="45"/>
      <c r="G42" s="37">
        <f>IF((F42-$E$6)&lt;0,0,IF(F42&gt;$H$6,"снят",(F42-$E$6)))</f>
        <v>0</v>
      </c>
      <c r="H42" s="38">
        <f>IF(OR(E42="снят",G42="снят"),100,E42+G42)</f>
        <v>100</v>
      </c>
      <c r="I42" s="39"/>
      <c r="J42" s="39"/>
      <c r="K42" s="37">
        <f>IF((J42-$I$6)&lt;0,0,IF(J42&gt;$L$6,"снят",(J42-$I$6)))</f>
        <v>0</v>
      </c>
      <c r="L42" s="38">
        <f>IF(OR(I42="снят",K42="снят"),100,I42+K42)</f>
        <v>0</v>
      </c>
      <c r="M42" s="32">
        <f>H42+L42</f>
        <v>100</v>
      </c>
      <c r="N42" s="32">
        <f>IF(M42&lt;100,I42+E42,"")</f>
      </c>
      <c r="O42" s="32">
        <f>IF(M42&lt;100,F42+J42,"")</f>
      </c>
      <c r="P42" s="52"/>
    </row>
    <row r="43" spans="1:16" ht="12.75">
      <c r="A43" s="31" t="s">
        <v>162</v>
      </c>
      <c r="B43" s="32">
        <v>90</v>
      </c>
      <c r="C43" s="43" t="s">
        <v>210</v>
      </c>
      <c r="D43" s="34" t="s">
        <v>211</v>
      </c>
      <c r="E43" s="50" t="s">
        <v>91</v>
      </c>
      <c r="F43" s="45"/>
      <c r="G43" s="37">
        <f>IF((F43-$E$6)&lt;0,0,IF(F43&gt;$H$6,"снят",(F43-$E$6)))</f>
        <v>0</v>
      </c>
      <c r="H43" s="38">
        <f>IF(OR(E43="снят",G43="снят"),100,E43+G43)</f>
        <v>100</v>
      </c>
      <c r="I43" s="39"/>
      <c r="J43" s="39"/>
      <c r="K43" s="37">
        <f>IF((J43-$I$6)&lt;0,0,IF(J43&gt;$L$6,"снят",(J43-$I$6)))</f>
        <v>0</v>
      </c>
      <c r="L43" s="38">
        <f>IF(OR(I43="снят",K43="снят"),100,I43+K43)</f>
        <v>0</v>
      </c>
      <c r="M43" s="32">
        <f>H43+L43</f>
        <v>100</v>
      </c>
      <c r="N43" s="32">
        <f>IF(M43&lt;100,I43+E43,"")</f>
      </c>
      <c r="O43" s="32">
        <f>IF(M43&lt;100,F43+J43,"")</f>
      </c>
      <c r="P43" s="52"/>
    </row>
    <row r="44" spans="1:16" ht="12.75">
      <c r="A44" s="31" t="s">
        <v>153</v>
      </c>
      <c r="B44" s="53">
        <v>95</v>
      </c>
      <c r="C44" s="54" t="s">
        <v>212</v>
      </c>
      <c r="D44" s="55" t="s">
        <v>213</v>
      </c>
      <c r="E44" s="44" t="s">
        <v>91</v>
      </c>
      <c r="F44" s="45"/>
      <c r="G44" s="37">
        <f>IF((F44-$E$6)&lt;0,0,IF(F44&gt;$H$6,"снят",(F44-$E$6)))</f>
        <v>0</v>
      </c>
      <c r="H44" s="38">
        <f>IF(OR(E44="снят",G44="снят"),100,E44+G44)</f>
        <v>100</v>
      </c>
      <c r="I44" s="39"/>
      <c r="J44" s="39"/>
      <c r="K44" s="37">
        <f>IF((J44-$I$6)&lt;0,0,IF(J44&gt;$L$6,"снят",(J44-$I$6)))</f>
        <v>0</v>
      </c>
      <c r="L44" s="38">
        <f>IF(OR(I44="снят",K44="снят"),100,I44+K44)</f>
        <v>0</v>
      </c>
      <c r="M44" s="32">
        <f>H44+L44</f>
        <v>100</v>
      </c>
      <c r="N44" s="32">
        <f>IF(M44&lt;100,I44+E44,"")</f>
      </c>
      <c r="O44" s="32">
        <f>IF(M44&lt;100,F44+J44,"")</f>
      </c>
      <c r="P44" s="52"/>
    </row>
    <row r="45" spans="1:16" ht="12.75">
      <c r="A45" s="31" t="s">
        <v>155</v>
      </c>
      <c r="B45" s="53">
        <v>98</v>
      </c>
      <c r="C45" s="54" t="s">
        <v>214</v>
      </c>
      <c r="D45" s="55" t="s">
        <v>215</v>
      </c>
      <c r="E45" s="44" t="s">
        <v>91</v>
      </c>
      <c r="F45" s="45"/>
      <c r="G45" s="37">
        <f>IF((F45-$E$6)&lt;0,0,IF(F45&gt;$H$6,"снят",(F45-$E$6)))</f>
        <v>0</v>
      </c>
      <c r="H45" s="38">
        <f>IF(OR(E45="снят",G45="снят"),100,E45+G45)</f>
        <v>100</v>
      </c>
      <c r="I45" s="39"/>
      <c r="J45" s="39"/>
      <c r="K45" s="37">
        <f>IF((J45-$I$6)&lt;0,0,IF(J45&gt;$L$6,"снят",(J45-$I$6)))</f>
        <v>0</v>
      </c>
      <c r="L45" s="38">
        <f>IF(OR(I45="снят",K45="снят"),100,I45+K45)</f>
        <v>0</v>
      </c>
      <c r="M45" s="32">
        <f>H45+L45</f>
        <v>100</v>
      </c>
      <c r="N45" s="32">
        <f>IF(M45&lt;100,I45+E45,"")</f>
      </c>
      <c r="O45" s="32">
        <f>IF(M45&lt;100,F45+J45,"")</f>
      </c>
      <c r="P45" s="52"/>
    </row>
    <row r="46" spans="1:16" ht="12.75">
      <c r="A46" s="31" t="s">
        <v>153</v>
      </c>
      <c r="B46" s="53">
        <v>100</v>
      </c>
      <c r="C46" s="54" t="s">
        <v>216</v>
      </c>
      <c r="D46" s="55" t="s">
        <v>217</v>
      </c>
      <c r="E46" s="44" t="s">
        <v>91</v>
      </c>
      <c r="F46" s="45"/>
      <c r="G46" s="37">
        <f>IF((F46-$E$6)&lt;0,0,IF(F46&gt;$H$6,"снят",(F46-$E$6)))</f>
        <v>0</v>
      </c>
      <c r="H46" s="38">
        <f>IF(OR(E46="снят",G46="снят"),100,E46+G46)</f>
        <v>100</v>
      </c>
      <c r="I46" s="39"/>
      <c r="J46" s="39"/>
      <c r="K46" s="37">
        <f>IF((J46-$I$6)&lt;0,0,IF(J46&gt;$L$6,"снят",(J46-$I$6)))</f>
        <v>0</v>
      </c>
      <c r="L46" s="38">
        <f>IF(OR(I46="снят",K46="снят"),100,I46+K46)</f>
        <v>0</v>
      </c>
      <c r="M46" s="32">
        <f>H46+L46</f>
        <v>100</v>
      </c>
      <c r="N46" s="32">
        <f>IF(M46&lt;100,I46+E46,"")</f>
      </c>
      <c r="O46" s="32">
        <f>IF(M46&lt;100,F46+J46,"")</f>
      </c>
      <c r="P46" s="52"/>
    </row>
    <row r="47" spans="1:16" ht="12.75">
      <c r="A47" s="31" t="s">
        <v>39</v>
      </c>
      <c r="B47" s="53">
        <v>101</v>
      </c>
      <c r="C47" s="54" t="s">
        <v>195</v>
      </c>
      <c r="D47" s="55" t="s">
        <v>218</v>
      </c>
      <c r="E47" s="44" t="s">
        <v>91</v>
      </c>
      <c r="F47" s="45"/>
      <c r="G47" s="37">
        <f>IF((F47-$E$6)&lt;0,0,IF(F47&gt;$H$6,"снят",(F47-$E$6)))</f>
        <v>0</v>
      </c>
      <c r="H47" s="38">
        <f>IF(OR(E47="снят",G47="снят"),100,E47+G47)</f>
        <v>100</v>
      </c>
      <c r="I47" s="39"/>
      <c r="J47" s="39"/>
      <c r="K47" s="37">
        <f>IF((J47-$I$6)&lt;0,0,IF(J47&gt;$L$6,"снят",(J47-$I$6)))</f>
        <v>0</v>
      </c>
      <c r="L47" s="38">
        <f>IF(OR(I47="снят",K47="снят"),100,I47+K47)</f>
        <v>0</v>
      </c>
      <c r="M47" s="32">
        <f>H47+L47</f>
        <v>100</v>
      </c>
      <c r="N47" s="32">
        <f>IF(M47&lt;100,I47+E47,"")</f>
      </c>
      <c r="O47" s="32">
        <f>IF(M47&lt;100,F47+J47,"")</f>
      </c>
      <c r="P47" s="52"/>
    </row>
    <row r="48" spans="1:16" ht="12.75">
      <c r="A48" s="31" t="s">
        <v>39</v>
      </c>
      <c r="B48" s="53">
        <v>103</v>
      </c>
      <c r="C48" s="54" t="s">
        <v>219</v>
      </c>
      <c r="D48" s="55" t="s">
        <v>220</v>
      </c>
      <c r="E48" s="50" t="s">
        <v>91</v>
      </c>
      <c r="F48" s="45"/>
      <c r="G48" s="37">
        <f>IF((F48-$E$6)&lt;0,0,IF(F48&gt;$H$6,"снят",(F48-$E$6)))</f>
        <v>0</v>
      </c>
      <c r="H48" s="38">
        <f>IF(OR(E48="снят",G48="снят"),100,E48+G48)</f>
        <v>100</v>
      </c>
      <c r="I48" s="39"/>
      <c r="J48" s="39"/>
      <c r="K48" s="37">
        <f>IF((J48-$I$6)&lt;0,0,IF(J48&gt;$L$6,"снят",(J48-$I$6)))</f>
        <v>0</v>
      </c>
      <c r="L48" s="38">
        <f>IF(OR(I48="снят",K48="снят"),100,I48+K48)</f>
        <v>0</v>
      </c>
      <c r="M48" s="32">
        <f>H48+L48</f>
        <v>100</v>
      </c>
      <c r="N48" s="32">
        <f>IF(M48&lt;100,I48+E48,"")</f>
      </c>
      <c r="O48" s="32">
        <f>IF(M48&lt;100,F48+J48,"")</f>
      </c>
      <c r="P48" s="52"/>
    </row>
    <row r="49" spans="1:16" ht="12.75">
      <c r="A49" s="31" t="s">
        <v>39</v>
      </c>
      <c r="B49" s="53">
        <v>104</v>
      </c>
      <c r="C49" s="54" t="s">
        <v>221</v>
      </c>
      <c r="D49" s="55" t="s">
        <v>222</v>
      </c>
      <c r="E49" s="50" t="s">
        <v>91</v>
      </c>
      <c r="F49" s="45"/>
      <c r="G49" s="37">
        <f>IF((F49-$E$6)&lt;0,0,IF(F49&gt;$H$6,"снят",(F49-$E$6)))</f>
        <v>0</v>
      </c>
      <c r="H49" s="38">
        <f>IF(OR(E49="снят",G49="снят"),100,E49+G49)</f>
        <v>100</v>
      </c>
      <c r="I49" s="39"/>
      <c r="J49" s="39"/>
      <c r="K49" s="37">
        <f>IF((J49-$I$6)&lt;0,0,IF(J49&gt;$L$6,"снят",(J49-$I$6)))</f>
        <v>0</v>
      </c>
      <c r="L49" s="38">
        <f>IF(OR(I49="снят",K49="снят"),100,I49+K49)</f>
        <v>0</v>
      </c>
      <c r="M49" s="32">
        <f>H49+L49</f>
        <v>100</v>
      </c>
      <c r="N49" s="32">
        <f>IF(M49&lt;100,I49+E49,"")</f>
      </c>
      <c r="O49" s="32">
        <f>IF(M49&lt;100,F49+J49,"")</f>
      </c>
      <c r="P49" s="52"/>
    </row>
    <row r="50" spans="1:16" ht="12.75">
      <c r="A50" s="31" t="s">
        <v>151</v>
      </c>
      <c r="B50" s="53">
        <v>106</v>
      </c>
      <c r="C50" s="54" t="s">
        <v>29</v>
      </c>
      <c r="D50" s="55" t="s">
        <v>223</v>
      </c>
      <c r="E50" s="44" t="s">
        <v>91</v>
      </c>
      <c r="F50" s="45"/>
      <c r="G50" s="37">
        <f>IF((F50-$E$6)&lt;0,0,IF(F50&gt;$H$6,"снят",(F50-$E$6)))</f>
        <v>0</v>
      </c>
      <c r="H50" s="38">
        <f>IF(OR(E50="снят",G50="снят"),100,E50+G50)</f>
        <v>100</v>
      </c>
      <c r="I50" s="39"/>
      <c r="J50" s="39"/>
      <c r="K50" s="37">
        <f>IF((J50-$I$6)&lt;0,0,IF(J50&gt;$L$6,"снят",(J50-$I$6)))</f>
        <v>0</v>
      </c>
      <c r="L50" s="38">
        <f>IF(OR(I50="снят",K50="снят"),100,I50+K50)</f>
        <v>0</v>
      </c>
      <c r="M50" s="32">
        <f>H50+L50</f>
        <v>100</v>
      </c>
      <c r="N50" s="32">
        <f>IF(M50&lt;100,I50+E50,"")</f>
      </c>
      <c r="O50" s="32">
        <f>IF(M50&lt;100,F50+J50,"")</f>
      </c>
      <c r="P50" s="52"/>
    </row>
    <row r="51" spans="1:16" ht="12.75">
      <c r="A51" s="31" t="s">
        <v>151</v>
      </c>
      <c r="B51" s="53">
        <v>108</v>
      </c>
      <c r="C51" s="54" t="s">
        <v>58</v>
      </c>
      <c r="D51" s="55" t="s">
        <v>224</v>
      </c>
      <c r="E51" s="44" t="s">
        <v>91</v>
      </c>
      <c r="F51" s="45"/>
      <c r="G51" s="37">
        <f>IF((F51-$E$6)&lt;0,0,IF(F51&gt;$H$6,"снят",(F51-$E$6)))</f>
        <v>0</v>
      </c>
      <c r="H51" s="38">
        <f>IF(OR(E51="снят",G51="снят"),100,E51+G51)</f>
        <v>100</v>
      </c>
      <c r="I51" s="39"/>
      <c r="J51" s="39"/>
      <c r="K51" s="37">
        <f>IF((J51-$I$6)&lt;0,0,IF(J51&gt;$L$6,"снят",(J51-$I$6)))</f>
        <v>0</v>
      </c>
      <c r="L51" s="38">
        <f>IF(OR(I51="снят",K51="снят"),100,I51+K51)</f>
        <v>0</v>
      </c>
      <c r="M51" s="32">
        <f>H51+L51</f>
        <v>100</v>
      </c>
      <c r="N51" s="32">
        <f>IF(M51&lt;100,I51+E51,"")</f>
      </c>
      <c r="O51" s="32">
        <f>IF(M51&lt;100,F51+J51,"")</f>
      </c>
      <c r="P51" s="52"/>
    </row>
    <row r="52" spans="1:16" ht="12.75">
      <c r="A52" s="31" t="s">
        <v>155</v>
      </c>
      <c r="B52" s="53">
        <v>109</v>
      </c>
      <c r="C52" s="54" t="s">
        <v>225</v>
      </c>
      <c r="D52" s="55" t="s">
        <v>226</v>
      </c>
      <c r="E52" s="44" t="s">
        <v>91</v>
      </c>
      <c r="F52" s="45"/>
      <c r="G52" s="37">
        <f>IF((F52-$E$6)&lt;0,0,IF(F52&gt;$H$6,"снят",(F52-$E$6)))</f>
        <v>0</v>
      </c>
      <c r="H52" s="38">
        <f>IF(OR(E52="снят",G52="снят"),100,E52+G52)</f>
        <v>100</v>
      </c>
      <c r="I52" s="39"/>
      <c r="J52" s="39"/>
      <c r="K52" s="37">
        <f>IF((J52-$I$6)&lt;0,0,IF(J52&gt;$L$6,"снят",(J52-$I$6)))</f>
        <v>0</v>
      </c>
      <c r="L52" s="38">
        <f>IF(OR(I52="снят",K52="снят"),100,I52+K52)</f>
        <v>0</v>
      </c>
      <c r="M52" s="32">
        <f>H52+L52</f>
        <v>100</v>
      </c>
      <c r="N52" s="32">
        <f>IF(M52&lt;100,I52+E52,"")</f>
      </c>
      <c r="O52" s="32">
        <f>IF(M52&lt;100,F52+J52,"")</f>
      </c>
      <c r="P52" s="52"/>
    </row>
    <row r="53" spans="1:16" ht="12.75">
      <c r="A53" s="31"/>
      <c r="B53" s="53">
        <v>110</v>
      </c>
      <c r="C53" s="54" t="s">
        <v>227</v>
      </c>
      <c r="D53" s="55" t="s">
        <v>228</v>
      </c>
      <c r="E53" s="50" t="s">
        <v>91</v>
      </c>
      <c r="F53" s="45"/>
      <c r="G53" s="37">
        <f>IF((F53-$E$6)&lt;0,0,IF(F53&gt;$H$6,"снят",(F53-$E$6)))</f>
        <v>0</v>
      </c>
      <c r="H53" s="38">
        <f>IF(OR(E53="снят",G53="снят"),100,E53+G53)</f>
        <v>100</v>
      </c>
      <c r="I53" s="39"/>
      <c r="J53" s="39"/>
      <c r="K53" s="37">
        <f>IF((J53-$I$6)&lt;0,0,IF(J53&gt;$L$6,"снят",(J53-$I$6)))</f>
        <v>0</v>
      </c>
      <c r="L53" s="38">
        <f>IF(OR(I53="снят",K53="снят"),100,I53+K53)</f>
        <v>0</v>
      </c>
      <c r="M53" s="32">
        <f>H53+L53</f>
        <v>100</v>
      </c>
      <c r="N53" s="32">
        <f>IF(M53&lt;100,I53+E53,"")</f>
      </c>
      <c r="O53" s="32">
        <f>IF(M53&lt;100,F53+J53,"")</f>
      </c>
      <c r="P53" s="52"/>
    </row>
    <row r="54" spans="1:16" ht="12.75">
      <c r="A54" s="31" t="s">
        <v>155</v>
      </c>
      <c r="B54" s="53">
        <v>111</v>
      </c>
      <c r="C54" s="54" t="s">
        <v>229</v>
      </c>
      <c r="D54" s="55" t="s">
        <v>230</v>
      </c>
      <c r="E54" s="44" t="s">
        <v>91</v>
      </c>
      <c r="F54" s="45"/>
      <c r="G54" s="37">
        <f>IF((F54-$E$6)&lt;0,0,IF(F54&gt;$H$6,"снят",(F54-$E$6)))</f>
        <v>0</v>
      </c>
      <c r="H54" s="38">
        <f>IF(OR(E54="снят",G54="снят"),100,E54+G54)</f>
        <v>100</v>
      </c>
      <c r="I54" s="39"/>
      <c r="J54" s="39"/>
      <c r="K54" s="37">
        <f>IF((J54-$I$6)&lt;0,0,IF(J54&gt;$L$6,"снят",(J54-$I$6)))</f>
        <v>0</v>
      </c>
      <c r="L54" s="38">
        <f>IF(OR(I54="снят",K54="снят"),100,I54+K54)</f>
        <v>0</v>
      </c>
      <c r="M54" s="32">
        <f>H54+L54</f>
        <v>100</v>
      </c>
      <c r="N54" s="32">
        <f>IF(M54&lt;100,I54+E54,"")</f>
      </c>
      <c r="O54" s="32">
        <f>IF(M54&lt;100,F54+J54,"")</f>
      </c>
      <c r="P54" s="52"/>
    </row>
    <row r="55" spans="1:16" ht="12.75">
      <c r="A55" s="31" t="s">
        <v>231</v>
      </c>
      <c r="B55" s="53">
        <v>112</v>
      </c>
      <c r="C55" s="54" t="s">
        <v>232</v>
      </c>
      <c r="D55" s="55" t="s">
        <v>233</v>
      </c>
      <c r="E55" s="44" t="s">
        <v>91</v>
      </c>
      <c r="F55" s="45"/>
      <c r="G55" s="37">
        <f>IF((F55-$E$6)&lt;0,0,IF(F55&gt;$H$6,"снят",(F55-$E$6)))</f>
        <v>0</v>
      </c>
      <c r="H55" s="38">
        <f>IF(OR(E55="снят",G55="снят"),100,E55+G55)</f>
        <v>100</v>
      </c>
      <c r="I55" s="39"/>
      <c r="J55" s="39"/>
      <c r="K55" s="37">
        <f>IF((J55-$I$6)&lt;0,0,IF(J55&gt;$L$6,"снят",(J55-$I$6)))</f>
        <v>0</v>
      </c>
      <c r="L55" s="38">
        <f>IF(OR(I55="снят",K55="снят"),100,I55+K55)</f>
        <v>0</v>
      </c>
      <c r="M55" s="32">
        <f>H55+L55</f>
        <v>100</v>
      </c>
      <c r="N55" s="32">
        <f>IF(M55&lt;100,I55+E55,"")</f>
      </c>
      <c r="O55" s="32">
        <f>IF(M55&lt;100,F55+J55,"")</f>
      </c>
      <c r="P55" s="52"/>
    </row>
    <row r="56" spans="1:16" ht="12.75">
      <c r="A56" s="31" t="s">
        <v>25</v>
      </c>
      <c r="B56" s="53">
        <v>113</v>
      </c>
      <c r="C56" s="54" t="s">
        <v>234</v>
      </c>
      <c r="D56" s="55" t="s">
        <v>235</v>
      </c>
      <c r="E56" s="50" t="s">
        <v>91</v>
      </c>
      <c r="F56" s="45"/>
      <c r="G56" s="37">
        <f>IF((F56-$E$6)&lt;0,0,IF(F56&gt;$H$6,"снят",(F56-$E$6)))</f>
        <v>0</v>
      </c>
      <c r="H56" s="38">
        <f>IF(OR(E56="снят",G56="снят"),100,E56+G56)</f>
        <v>100</v>
      </c>
      <c r="I56" s="39"/>
      <c r="J56" s="39"/>
      <c r="K56" s="37">
        <f>IF((J56-$I$6)&lt;0,0,IF(J56&gt;$L$6,"снят",(J56-$I$6)))</f>
        <v>0</v>
      </c>
      <c r="L56" s="38">
        <f>IF(OR(I56="снят",K56="снят"),100,I56+K56)</f>
        <v>0</v>
      </c>
      <c r="M56" s="32">
        <f>H56+L56</f>
        <v>100</v>
      </c>
      <c r="N56" s="32">
        <f>IF(M56&lt;100,I56+E56,"")</f>
      </c>
      <c r="O56" s="32">
        <f>IF(M56&lt;100,F56+J56,"")</f>
      </c>
      <c r="P56" s="52"/>
    </row>
    <row r="57" spans="1:16" ht="12.75">
      <c r="A57" s="31" t="s">
        <v>25</v>
      </c>
      <c r="B57" s="53">
        <v>114</v>
      </c>
      <c r="C57" s="54" t="s">
        <v>26</v>
      </c>
      <c r="D57" s="55" t="s">
        <v>236</v>
      </c>
      <c r="E57" s="50" t="s">
        <v>91</v>
      </c>
      <c r="F57" s="45"/>
      <c r="G57" s="37">
        <f>IF((F57-$E$6)&lt;0,0,IF(F57&gt;$H$6,"снят",(F57-$E$6)))</f>
        <v>0</v>
      </c>
      <c r="H57" s="38">
        <f>IF(OR(E57="снят",G57="снят"),100,E57+G57)</f>
        <v>100</v>
      </c>
      <c r="I57" s="39"/>
      <c r="J57" s="39"/>
      <c r="K57" s="37">
        <f>IF((J57-$I$6)&lt;0,0,IF(J57&gt;$L$6,"снят",(J57-$I$6)))</f>
        <v>0</v>
      </c>
      <c r="L57" s="38">
        <f>IF(OR(I57="снят",K57="снят"),100,I57+K57)</f>
        <v>0</v>
      </c>
      <c r="M57" s="32">
        <f>H57+L57</f>
        <v>100</v>
      </c>
      <c r="N57" s="32">
        <f>IF(M57&lt;100,I57+E57,"")</f>
      </c>
      <c r="O57" s="32">
        <f>IF(M57&lt;100,F57+J57,"")</f>
      </c>
      <c r="P57" s="52"/>
    </row>
  </sheetData>
  <sheetProtection selectLockedCells="1" selectUnlockedCells="1"/>
  <printOptions/>
  <pageMargins left="0.32013888888888886" right="0.3" top="0.2701388888888889" bottom="0.3895833333333333" header="0.5118055555555555" footer="0.1597222222222222"/>
  <pageSetup fitToHeight="1" fitToWidth="1" horizontalDpi="300" verticalDpi="300" orientation="portrait" paperSize="9"/>
  <headerFooter alignWithMargins="0">
    <oddFooter>&amp;C&amp;"Times New Roman,Обычный"&amp;12&amp;A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51"/>
  <sheetViews>
    <sheetView workbookViewId="0" topLeftCell="A31">
      <selection activeCell="D61" sqref="D61"/>
    </sheetView>
  </sheetViews>
  <sheetFormatPr defaultColWidth="9.00390625" defaultRowHeight="12.75"/>
  <cols>
    <col min="1" max="2" width="5.375" style="0" customWidth="1"/>
    <col min="3" max="3" width="23.00390625" style="57" customWidth="1"/>
    <col min="4" max="4" width="31.375" style="0" customWidth="1"/>
    <col min="5" max="5" width="9.75390625" style="10" customWidth="1"/>
    <col min="6" max="6" width="7.25390625" style="10" customWidth="1"/>
    <col min="7" max="7" width="7.875" style="10" customWidth="1"/>
    <col min="8" max="8" width="10.125" style="10" customWidth="1"/>
    <col min="9" max="9" width="9.375" style="0" customWidth="1"/>
    <col min="10" max="10" width="0" style="0" hidden="1" customWidth="1"/>
    <col min="11" max="11" width="4.375" style="0" customWidth="1"/>
  </cols>
  <sheetData>
    <row r="1" spans="2:8" ht="12.75">
      <c r="B1" s="2" t="s">
        <v>0</v>
      </c>
      <c r="E1" s="3" t="s">
        <v>1</v>
      </c>
      <c r="F1" s="58"/>
      <c r="G1" s="5"/>
      <c r="H1" s="58"/>
    </row>
    <row r="2" spans="3:8" ht="12.75">
      <c r="C2" s="7" t="s">
        <v>2</v>
      </c>
      <c r="D2" s="4" t="s">
        <v>3</v>
      </c>
      <c r="F2" s="10" t="s">
        <v>4</v>
      </c>
      <c r="H2" s="8" t="s">
        <v>237</v>
      </c>
    </row>
    <row r="3" spans="5:8" ht="12.75">
      <c r="E3" s="9" t="s">
        <v>6</v>
      </c>
      <c r="H3" s="11">
        <f>Личн_S!H3</f>
        <v>160</v>
      </c>
    </row>
    <row r="4" spans="3:7" ht="12.75">
      <c r="C4" s="7" t="s">
        <v>141</v>
      </c>
      <c r="D4" s="59">
        <f>COUNTA(A8:A52)</f>
        <v>11</v>
      </c>
      <c r="E4" s="10" t="s">
        <v>9</v>
      </c>
      <c r="G4" s="14">
        <f>H3/E6</f>
        <v>3.902439024390244</v>
      </c>
    </row>
    <row r="5" spans="5:8" ht="12.75">
      <c r="E5" s="10" t="s">
        <v>10</v>
      </c>
      <c r="F5" s="16"/>
      <c r="H5" s="10" t="s">
        <v>11</v>
      </c>
    </row>
    <row r="6" spans="2:11" ht="12.75">
      <c r="B6" s="17" t="s">
        <v>142</v>
      </c>
      <c r="C6" s="60"/>
      <c r="D6" s="6"/>
      <c r="E6" s="18">
        <f>Личн_S!E6</f>
        <v>41</v>
      </c>
      <c r="F6" s="16"/>
      <c r="G6" s="61"/>
      <c r="H6" s="18">
        <f>Личн_S!H6</f>
        <v>62</v>
      </c>
      <c r="I6" s="6"/>
      <c r="J6" s="6"/>
      <c r="K6" s="6"/>
    </row>
    <row r="7" spans="1:12" s="30" customFormat="1" ht="43.5" customHeight="1">
      <c r="A7" s="62" t="s">
        <v>143</v>
      </c>
      <c r="B7" s="63" t="s">
        <v>14</v>
      </c>
      <c r="C7" s="23" t="s">
        <v>144</v>
      </c>
      <c r="D7" s="24" t="s">
        <v>16</v>
      </c>
      <c r="E7" s="24" t="s">
        <v>17</v>
      </c>
      <c r="F7" s="24" t="s">
        <v>18</v>
      </c>
      <c r="G7" s="24" t="s">
        <v>19</v>
      </c>
      <c r="H7" s="24" t="s">
        <v>20</v>
      </c>
      <c r="I7" s="64" t="s">
        <v>21</v>
      </c>
      <c r="J7" s="65" t="s">
        <v>145</v>
      </c>
      <c r="K7" s="27" t="s">
        <v>24</v>
      </c>
      <c r="L7" s="66" t="s">
        <v>238</v>
      </c>
    </row>
    <row r="8" spans="1:11" ht="12.75" customHeight="1">
      <c r="A8" s="67" t="s">
        <v>239</v>
      </c>
      <c r="B8" s="68">
        <v>64</v>
      </c>
      <c r="C8" s="69" t="s">
        <v>129</v>
      </c>
      <c r="D8" s="70" t="s">
        <v>193</v>
      </c>
      <c r="E8" s="71" t="s">
        <v>91</v>
      </c>
      <c r="F8" s="148">
        <v>0</v>
      </c>
      <c r="G8" s="73">
        <f>IF((F8-$E$6)&lt;0,0,IF(F8&gt;$H$6,"снят",(F8-$E$6)))</f>
        <v>0</v>
      </c>
      <c r="H8" s="74">
        <f>IF(OR(E8="снят",G8="снят"),100,E8+G8)</f>
        <v>100</v>
      </c>
      <c r="I8" s="75">
        <f>SUM(H8:H11)-MAX(H8:H11)</f>
        <v>35</v>
      </c>
      <c r="J8" s="76">
        <f>I8</f>
        <v>35</v>
      </c>
      <c r="K8" s="77">
        <v>1</v>
      </c>
    </row>
    <row r="9" spans="1:11" ht="12.75">
      <c r="A9" s="67"/>
      <c r="B9" s="78">
        <v>91</v>
      </c>
      <c r="C9" s="79" t="s">
        <v>129</v>
      </c>
      <c r="D9" s="80" t="s">
        <v>167</v>
      </c>
      <c r="E9" s="41">
        <v>5</v>
      </c>
      <c r="F9" s="50">
        <v>45.06</v>
      </c>
      <c r="G9" s="37">
        <f>IF((F9-$E$6)&lt;0,0,IF(F9&gt;$H$6,"снят",(F9-$E$6)))</f>
        <v>4.060000000000002</v>
      </c>
      <c r="H9" s="74">
        <f>IF(OR(E9="снят",G9="снят"),100,E9+G9)</f>
        <v>9.060000000000002</v>
      </c>
      <c r="I9" s="75"/>
      <c r="J9" s="81">
        <f>I8</f>
        <v>35</v>
      </c>
      <c r="K9" s="77"/>
    </row>
    <row r="10" spans="1:11" ht="12.75">
      <c r="A10" s="67"/>
      <c r="B10" s="78">
        <v>92</v>
      </c>
      <c r="C10" s="79" t="s">
        <v>184</v>
      </c>
      <c r="D10" s="70" t="s">
        <v>185</v>
      </c>
      <c r="E10" s="82">
        <v>5</v>
      </c>
      <c r="F10" s="50">
        <v>52.17</v>
      </c>
      <c r="G10" s="37">
        <f>IF((F10-$E$6)&lt;0,0,IF(F10&gt;$H$6,"снят",(F10-$E$6)))</f>
        <v>11.170000000000002</v>
      </c>
      <c r="H10" s="74">
        <f>IF(OR(E10="снят",G10="снят"),100,E10+G10)</f>
        <v>16.17</v>
      </c>
      <c r="I10" s="75"/>
      <c r="J10" s="81">
        <f>I8</f>
        <v>35</v>
      </c>
      <c r="K10" s="77"/>
    </row>
    <row r="11" spans="1:11" ht="12.75">
      <c r="A11" s="67"/>
      <c r="B11" s="83">
        <v>93</v>
      </c>
      <c r="C11" s="84" t="s">
        <v>49</v>
      </c>
      <c r="D11" s="85" t="s">
        <v>168</v>
      </c>
      <c r="E11" s="86">
        <v>5</v>
      </c>
      <c r="F11" s="87">
        <v>45.77</v>
      </c>
      <c r="G11" s="88">
        <f>IF((F11-$E$6)&lt;0,0,IF(F11&gt;$H$6,"снят",(F11-$E$6)))</f>
        <v>4.770000000000003</v>
      </c>
      <c r="H11" s="89">
        <f>IF(OR(E11="снят",G11="снят"),100,E11+G11)</f>
        <v>9.770000000000003</v>
      </c>
      <c r="I11" s="75"/>
      <c r="J11" s="90">
        <f>I8</f>
        <v>35</v>
      </c>
      <c r="K11" s="77"/>
    </row>
    <row r="12" spans="1:12" ht="12.75" customHeight="1">
      <c r="A12" s="91" t="s">
        <v>240</v>
      </c>
      <c r="B12" s="92">
        <v>63</v>
      </c>
      <c r="C12" s="93" t="s">
        <v>170</v>
      </c>
      <c r="D12" s="94" t="s">
        <v>183</v>
      </c>
      <c r="E12" s="92">
        <v>0</v>
      </c>
      <c r="F12" s="95">
        <v>56.01</v>
      </c>
      <c r="G12" s="95">
        <f>IF((F12-$E$6)&lt;0,0,IF(F12&gt;$H$6,"снят",(F12-$E$6)))</f>
        <v>15.009999999999998</v>
      </c>
      <c r="H12" s="96">
        <f>IF(OR(E12="снят",G12="снят"),100,E12+G12)</f>
        <v>15.009999999999998</v>
      </c>
      <c r="I12" s="97">
        <f>SUM(H12:H15)-MAX(H12:H15)</f>
        <v>36.56</v>
      </c>
      <c r="J12" s="98">
        <f>I12</f>
        <v>36.56</v>
      </c>
      <c r="K12" s="99">
        <v>2</v>
      </c>
      <c r="L12" s="100"/>
    </row>
    <row r="13" spans="1:11" ht="12.75">
      <c r="A13" s="91"/>
      <c r="B13" s="101">
        <v>80</v>
      </c>
      <c r="C13" s="102" t="s">
        <v>170</v>
      </c>
      <c r="D13" s="103" t="s">
        <v>171</v>
      </c>
      <c r="E13" s="101">
        <v>0</v>
      </c>
      <c r="F13" s="104">
        <v>50.78</v>
      </c>
      <c r="G13" s="104">
        <f>IF((F13-$E$6)&lt;0,0,IF(F13&gt;$H$6,"снят",(F13-$E$6)))</f>
        <v>9.780000000000001</v>
      </c>
      <c r="H13" s="96">
        <f>IF(OR(E13="снят",G13="снят"),100,E13+G13)</f>
        <v>9.780000000000001</v>
      </c>
      <c r="I13" s="97"/>
      <c r="J13" s="105">
        <f>I12</f>
        <v>36.56</v>
      </c>
      <c r="K13" s="99"/>
    </row>
    <row r="14" spans="1:11" ht="12.75">
      <c r="A14" s="91"/>
      <c r="B14" s="92">
        <v>81</v>
      </c>
      <c r="C14" s="93" t="s">
        <v>177</v>
      </c>
      <c r="D14" s="94" t="s">
        <v>178</v>
      </c>
      <c r="E14" s="92">
        <v>5</v>
      </c>
      <c r="F14" s="95">
        <v>47.77</v>
      </c>
      <c r="G14" s="104">
        <f>IF((F14-$E$6)&lt;0,0,IF(F14&gt;$H$6,"снят",(F14-$E$6)))</f>
        <v>6.770000000000003</v>
      </c>
      <c r="H14" s="96">
        <f>IF(OR(E14="снят",G14="снят"),100,E14+G14)</f>
        <v>11.770000000000003</v>
      </c>
      <c r="I14" s="97"/>
      <c r="J14" s="105">
        <f>I12</f>
        <v>36.56</v>
      </c>
      <c r="K14" s="99"/>
    </row>
    <row r="15" spans="1:11" ht="12.75">
      <c r="A15" s="91"/>
      <c r="B15" s="106"/>
      <c r="C15" s="107"/>
      <c r="D15" s="108"/>
      <c r="E15" s="106" t="s">
        <v>91</v>
      </c>
      <c r="F15" s="109">
        <v>0</v>
      </c>
      <c r="G15" s="109">
        <f>IF((F15-$E$6)&lt;0,0,IF(F15&gt;$H$6,"снят",(F15-$E$6)))</f>
        <v>0</v>
      </c>
      <c r="H15" s="110">
        <f>IF(OR(E15="снят",G15="снят"),100,E15+G15)</f>
        <v>100</v>
      </c>
      <c r="I15" s="97"/>
      <c r="J15" s="111">
        <f>I12</f>
        <v>36.56</v>
      </c>
      <c r="K15" s="99"/>
    </row>
    <row r="16" spans="1:12" ht="12.75" customHeight="1">
      <c r="A16" s="112" t="s">
        <v>160</v>
      </c>
      <c r="B16" s="113">
        <v>83</v>
      </c>
      <c r="C16" s="114" t="s">
        <v>46</v>
      </c>
      <c r="D16" s="115" t="s">
        <v>161</v>
      </c>
      <c r="E16" s="113">
        <v>0</v>
      </c>
      <c r="F16" s="116">
        <v>47.49</v>
      </c>
      <c r="G16" s="73">
        <f>IF((F16-$E$6)&lt;0,0,IF(F16&gt;$H$6,"снят",(F16-$E$6)))</f>
        <v>6.490000000000002</v>
      </c>
      <c r="H16" s="38">
        <f>IF(OR(E16="снят",G16="снят"),100,E16+G16)</f>
        <v>6.490000000000002</v>
      </c>
      <c r="I16" s="75">
        <f>SUM(H16:H19)-MAX(H16:H19)</f>
        <v>38.59</v>
      </c>
      <c r="J16" s="117">
        <f>I16</f>
        <v>38.59</v>
      </c>
      <c r="K16" s="77">
        <v>3</v>
      </c>
      <c r="L16" s="100"/>
    </row>
    <row r="17" spans="1:11" ht="12.75">
      <c r="A17" s="112"/>
      <c r="B17" s="35">
        <v>84</v>
      </c>
      <c r="C17" s="33" t="s">
        <v>77</v>
      </c>
      <c r="D17" s="118" t="s">
        <v>206</v>
      </c>
      <c r="E17" s="35" t="s">
        <v>91</v>
      </c>
      <c r="F17" s="32">
        <v>0</v>
      </c>
      <c r="G17" s="119">
        <f>IF((F17-$E$6)&lt;0,0,IF(F17&gt;$H$6,"снят",(F17-$E$6)))</f>
        <v>0</v>
      </c>
      <c r="H17" s="38">
        <f>IF(OR(E17="снят",G17="снят"),100,E17+G17)</f>
        <v>100</v>
      </c>
      <c r="I17" s="75"/>
      <c r="J17" s="81">
        <f>I16</f>
        <v>38.59</v>
      </c>
      <c r="K17" s="77"/>
    </row>
    <row r="18" spans="1:11" ht="12.75">
      <c r="A18" s="112"/>
      <c r="B18" s="113">
        <v>85</v>
      </c>
      <c r="C18" s="120" t="s">
        <v>191</v>
      </c>
      <c r="D18" s="115" t="s">
        <v>192</v>
      </c>
      <c r="E18" s="113">
        <v>10</v>
      </c>
      <c r="F18" s="116">
        <v>52.36</v>
      </c>
      <c r="G18" s="37">
        <f>IF((F18-$E$6)&lt;0,0,IF(F18&gt;$H$6,"снят",(F18-$E$6)))</f>
        <v>11.36</v>
      </c>
      <c r="H18" s="38">
        <f>IF(OR(E18="снят",G18="снят"),100,E18+G18)</f>
        <v>21.36</v>
      </c>
      <c r="I18" s="75"/>
      <c r="J18" s="81">
        <f>I16</f>
        <v>38.59</v>
      </c>
      <c r="K18" s="77"/>
    </row>
    <row r="19" spans="1:11" ht="12.75">
      <c r="A19" s="112"/>
      <c r="B19" s="121">
        <v>86</v>
      </c>
      <c r="C19" s="122" t="s">
        <v>173</v>
      </c>
      <c r="D19" s="123" t="s">
        <v>174</v>
      </c>
      <c r="E19" s="121">
        <v>0</v>
      </c>
      <c r="F19" s="124">
        <v>51.74</v>
      </c>
      <c r="G19" s="88">
        <f>IF((F19-$E$6)&lt;0,0,IF(F19&gt;$H$6,"снят",(F19-$E$6)))</f>
        <v>10.740000000000002</v>
      </c>
      <c r="H19" s="125">
        <f>IF(OR(E19="снят",G19="снят"),100,E19+G19)</f>
        <v>10.740000000000002</v>
      </c>
      <c r="I19" s="75"/>
      <c r="J19" s="90">
        <f>I16</f>
        <v>38.59</v>
      </c>
      <c r="K19" s="77"/>
    </row>
    <row r="20" spans="1:12" ht="12.75" customHeight="1">
      <c r="A20" s="126" t="s">
        <v>148</v>
      </c>
      <c r="B20" s="101">
        <v>62</v>
      </c>
      <c r="C20" s="127" t="s">
        <v>103</v>
      </c>
      <c r="D20" s="128" t="s">
        <v>188</v>
      </c>
      <c r="E20" s="129">
        <v>5</v>
      </c>
      <c r="F20" s="101">
        <v>55.94</v>
      </c>
      <c r="G20" s="130">
        <f>IF((F20-$E$6)&lt;0,0,IF(F20&gt;$H$6,"снят",(F20-$E$6)))</f>
        <v>14.939999999999998</v>
      </c>
      <c r="H20" s="96">
        <f>IF(OR(E20="снят",G20="снят"),100,E20+G20)</f>
        <v>19.939999999999998</v>
      </c>
      <c r="I20" s="97">
        <f>SUM(H20:H23)-MAX(H20:H23)</f>
        <v>54.50999999999999</v>
      </c>
      <c r="J20" s="98">
        <f>I20</f>
        <v>54.50999999999999</v>
      </c>
      <c r="K20" s="99">
        <v>4</v>
      </c>
      <c r="L20" s="100"/>
    </row>
    <row r="21" spans="1:11" ht="12.75">
      <c r="A21" s="126"/>
      <c r="B21" s="101">
        <v>77</v>
      </c>
      <c r="C21" s="127" t="s">
        <v>66</v>
      </c>
      <c r="D21" s="128" t="s">
        <v>205</v>
      </c>
      <c r="E21" s="129" t="s">
        <v>91</v>
      </c>
      <c r="F21" s="101">
        <v>0</v>
      </c>
      <c r="G21" s="101">
        <f>IF((F21-$E$6)&lt;0,0,IF(F21&gt;$H$6,"снят",(F21-$E$6)))</f>
        <v>0</v>
      </c>
      <c r="H21" s="96">
        <f>IF(OR(E21="снят",G21="снят"),100,E21+G21)</f>
        <v>100</v>
      </c>
      <c r="I21" s="97"/>
      <c r="J21" s="105">
        <f>I20</f>
        <v>54.50999999999999</v>
      </c>
      <c r="K21" s="99"/>
    </row>
    <row r="22" spans="1:11" ht="12.75">
      <c r="A22" s="126"/>
      <c r="B22" s="101">
        <v>78</v>
      </c>
      <c r="C22" s="127" t="s">
        <v>123</v>
      </c>
      <c r="D22" s="128" t="s">
        <v>187</v>
      </c>
      <c r="E22" s="129">
        <v>10</v>
      </c>
      <c r="F22" s="101">
        <v>48.5</v>
      </c>
      <c r="G22" s="101">
        <f>IF((F22-$E$6)&lt;0,0,IF(F22&gt;$H$6,"снят",(F22-$E$6)))</f>
        <v>7.5</v>
      </c>
      <c r="H22" s="96">
        <f>IF(OR(E22="снят",G22="снят"),100,E22+G22)</f>
        <v>17.5</v>
      </c>
      <c r="I22" s="97"/>
      <c r="J22" s="105">
        <f>I20</f>
        <v>54.50999999999999</v>
      </c>
      <c r="K22" s="99"/>
    </row>
    <row r="23" spans="1:11" ht="12.75">
      <c r="A23" s="126"/>
      <c r="B23" s="106">
        <v>79</v>
      </c>
      <c r="C23" s="131" t="s">
        <v>103</v>
      </c>
      <c r="D23" s="132" t="s">
        <v>186</v>
      </c>
      <c r="E23" s="133">
        <v>10</v>
      </c>
      <c r="F23" s="106">
        <v>48.07</v>
      </c>
      <c r="G23" s="106">
        <f>IF((F23-$E$6)&lt;0,0,IF(F23&gt;$H$6,"снят",(F23-$E$6)))</f>
        <v>7.07</v>
      </c>
      <c r="H23" s="110">
        <f>IF(OR(E23="снят",G23="снят"),100,E23+G23)</f>
        <v>17.07</v>
      </c>
      <c r="I23" s="97"/>
      <c r="J23" s="111">
        <f>I20</f>
        <v>54.50999999999999</v>
      </c>
      <c r="K23" s="99"/>
    </row>
    <row r="24" spans="1:11" ht="12.75" customHeight="1">
      <c r="A24" s="134" t="s">
        <v>151</v>
      </c>
      <c r="B24" s="119">
        <v>105</v>
      </c>
      <c r="C24" s="135" t="s">
        <v>44</v>
      </c>
      <c r="D24" s="55" t="s">
        <v>152</v>
      </c>
      <c r="E24" s="119">
        <v>0</v>
      </c>
      <c r="F24" s="37">
        <v>40.43</v>
      </c>
      <c r="G24" s="136">
        <f>IF((F24-$E$6)&lt;0,0,IF(F24&gt;$H$6,"снят",(F24-$E$6)))</f>
        <v>0</v>
      </c>
      <c r="H24" s="38">
        <f>IF(OR(E24="снят",G24="снят"),100,E24+G24)</f>
        <v>0</v>
      </c>
      <c r="I24" s="75">
        <f>SUM(H24:H27)-MAX(H24:H27)</f>
        <v>110.18</v>
      </c>
      <c r="J24" s="117">
        <f>I24</f>
        <v>110.18</v>
      </c>
      <c r="K24" s="137">
        <v>5</v>
      </c>
    </row>
    <row r="25" spans="1:11" ht="12.75">
      <c r="A25" s="134"/>
      <c r="B25" s="119">
        <v>106</v>
      </c>
      <c r="C25" s="135" t="s">
        <v>29</v>
      </c>
      <c r="D25" s="55" t="s">
        <v>223</v>
      </c>
      <c r="E25" s="119" t="s">
        <v>91</v>
      </c>
      <c r="F25" s="37">
        <v>0</v>
      </c>
      <c r="G25" s="37">
        <f>IF((F25-$E$6)&lt;0,0,IF(F25&gt;$H$6,"снят",(F25-$E$6)))</f>
        <v>0</v>
      </c>
      <c r="H25" s="38">
        <f>IF(OR(E25="снят",G25="снят"),100,E25+G25)</f>
        <v>100</v>
      </c>
      <c r="I25" s="75"/>
      <c r="J25" s="81">
        <f>I24</f>
        <v>110.18</v>
      </c>
      <c r="K25" s="137"/>
    </row>
    <row r="26" spans="1:11" ht="12.75">
      <c r="A26" s="134"/>
      <c r="B26" s="119">
        <v>94</v>
      </c>
      <c r="C26" s="135" t="s">
        <v>88</v>
      </c>
      <c r="D26" s="55" t="s">
        <v>172</v>
      </c>
      <c r="E26" s="119">
        <v>5</v>
      </c>
      <c r="F26" s="37">
        <v>46.18</v>
      </c>
      <c r="G26" s="37">
        <f>IF((F26-$E$6)&lt;0,0,IF(F26&gt;$H$6,"снят",(F26-$E$6)))</f>
        <v>5.18</v>
      </c>
      <c r="H26" s="38">
        <f>IF(OR(E26="снят",G26="снят"),100,E26+G26)</f>
        <v>10.18</v>
      </c>
      <c r="I26" s="75"/>
      <c r="J26" s="81">
        <f>I24</f>
        <v>110.18</v>
      </c>
      <c r="K26" s="137"/>
    </row>
    <row r="27" spans="1:11" ht="12.75">
      <c r="A27" s="134"/>
      <c r="B27" s="138">
        <v>108</v>
      </c>
      <c r="C27" s="139" t="s">
        <v>58</v>
      </c>
      <c r="D27" s="140" t="s">
        <v>224</v>
      </c>
      <c r="E27" s="138" t="s">
        <v>91</v>
      </c>
      <c r="F27" s="88">
        <v>0</v>
      </c>
      <c r="G27" s="142">
        <f>IF((F27-$E$6)&lt;0,0,IF(F27&gt;$H$6,"снят",(F27-$E$6)))</f>
        <v>0</v>
      </c>
      <c r="H27" s="125">
        <f>IF(OR(E27="снят",G27="снят"),100,E27+G27)</f>
        <v>100</v>
      </c>
      <c r="I27" s="75"/>
      <c r="J27" s="90">
        <f>I24</f>
        <v>110.18</v>
      </c>
      <c r="K27" s="137"/>
    </row>
    <row r="28" spans="1:11" ht="12.75" customHeight="1">
      <c r="A28" s="143" t="s">
        <v>153</v>
      </c>
      <c r="B28" s="92">
        <v>65</v>
      </c>
      <c r="C28" s="93" t="s">
        <v>29</v>
      </c>
      <c r="D28" s="94" t="s">
        <v>194</v>
      </c>
      <c r="E28" s="92" t="s">
        <v>91</v>
      </c>
      <c r="F28" s="95">
        <v>0</v>
      </c>
      <c r="G28" s="130">
        <f>IF((F28-$E$6)&lt;0,0,IF(F28&gt;$H$6,"снят",(F28-$E$6)))</f>
        <v>0</v>
      </c>
      <c r="H28" s="96">
        <f>IF(OR(E28="снят",G28="снят"),100,E28+G28)</f>
        <v>100</v>
      </c>
      <c r="I28" s="97">
        <f>SUM(H28:H31)-MAX(H28:H31)</f>
        <v>203.28999999999996</v>
      </c>
      <c r="J28" s="98">
        <f>I28</f>
        <v>203.28999999999996</v>
      </c>
      <c r="K28" s="99">
        <v>6</v>
      </c>
    </row>
    <row r="29" spans="1:11" ht="12.75">
      <c r="A29" s="143"/>
      <c r="B29" s="101">
        <v>100</v>
      </c>
      <c r="C29" s="102" t="s">
        <v>216</v>
      </c>
      <c r="D29" s="103" t="s">
        <v>217</v>
      </c>
      <c r="E29" s="101" t="s">
        <v>91</v>
      </c>
      <c r="F29" s="104">
        <v>0</v>
      </c>
      <c r="G29" s="104">
        <f>IF((F29-$E$6)&lt;0,0,IF(F29&gt;$H$6,"снят",(F29-$E$6)))</f>
        <v>0</v>
      </c>
      <c r="H29" s="96">
        <f>IF(OR(E29="снят",G29="снят"),100,E29+G29)</f>
        <v>100</v>
      </c>
      <c r="I29" s="97"/>
      <c r="J29" s="105">
        <f>I28</f>
        <v>203.28999999999996</v>
      </c>
      <c r="K29" s="99"/>
    </row>
    <row r="30" spans="1:11" ht="12.75">
      <c r="A30" s="143"/>
      <c r="B30" s="92">
        <v>95</v>
      </c>
      <c r="C30" s="93" t="s">
        <v>212</v>
      </c>
      <c r="D30" s="94" t="s">
        <v>241</v>
      </c>
      <c r="E30" s="92" t="s">
        <v>91</v>
      </c>
      <c r="F30" s="95">
        <v>0</v>
      </c>
      <c r="G30" s="104">
        <f>IF((F30-$E$6)&lt;0,0,IF(F30&gt;$H$6,"снят",(F30-$E$6)))</f>
        <v>0</v>
      </c>
      <c r="H30" s="96">
        <f>IF(OR(E30="снят",G30="снят"),100,E30+G30)</f>
        <v>100</v>
      </c>
      <c r="I30" s="97"/>
      <c r="J30" s="105">
        <f>I28</f>
        <v>203.28999999999996</v>
      </c>
      <c r="K30" s="99"/>
    </row>
    <row r="31" spans="1:11" ht="12.75">
      <c r="A31" s="143"/>
      <c r="B31" s="106">
        <v>96</v>
      </c>
      <c r="C31" s="107" t="s">
        <v>51</v>
      </c>
      <c r="D31" s="108" t="s">
        <v>154</v>
      </c>
      <c r="E31" s="106">
        <v>0</v>
      </c>
      <c r="F31" s="109">
        <v>44.29</v>
      </c>
      <c r="G31" s="144">
        <f>IF((F31-$E$6)&lt;0,0,IF(F31&gt;$H$6,"снят",(F31-$E$6)))</f>
        <v>3.289999999999999</v>
      </c>
      <c r="H31" s="110">
        <f>IF(OR(E31="снят",G31="снят"),100,E31+G31)</f>
        <v>3.289999999999999</v>
      </c>
      <c r="I31" s="97"/>
      <c r="J31" s="111">
        <f>I28</f>
        <v>203.28999999999996</v>
      </c>
      <c r="K31" s="99"/>
    </row>
    <row r="32" spans="1:11" ht="12.75" customHeight="1">
      <c r="A32" s="134" t="s">
        <v>155</v>
      </c>
      <c r="B32" s="119">
        <v>97</v>
      </c>
      <c r="C32" s="135" t="s">
        <v>56</v>
      </c>
      <c r="D32" s="55" t="s">
        <v>156</v>
      </c>
      <c r="E32" s="119">
        <v>0</v>
      </c>
      <c r="F32" s="37">
        <v>45.95</v>
      </c>
      <c r="G32" s="73">
        <f>IF((F32-$E$6)&lt;0,0,IF(F32&gt;$H$6,"снят",(F32-$E$6)))</f>
        <v>4.950000000000003</v>
      </c>
      <c r="H32" s="38">
        <f>IF(OR(E32="снят",G32="снят"),100,E32+G32)</f>
        <v>4.950000000000003</v>
      </c>
      <c r="I32" s="75">
        <f>SUM(H32:H35)-MAX(H32:H35)</f>
        <v>204.95</v>
      </c>
      <c r="J32" s="117">
        <f>I32</f>
        <v>204.95</v>
      </c>
      <c r="K32" s="137">
        <v>7</v>
      </c>
    </row>
    <row r="33" spans="1:11" ht="12.75">
      <c r="A33" s="134"/>
      <c r="B33" s="119">
        <v>98</v>
      </c>
      <c r="C33" s="135" t="s">
        <v>214</v>
      </c>
      <c r="D33" s="55" t="s">
        <v>215</v>
      </c>
      <c r="E33" s="119" t="s">
        <v>91</v>
      </c>
      <c r="F33" s="37">
        <v>0</v>
      </c>
      <c r="G33" s="37">
        <f>IF((F33-$E$6)&lt;0,0,IF(F33&gt;$H$6,"снят",(F33-$E$6)))</f>
        <v>0</v>
      </c>
      <c r="H33" s="38">
        <f>IF(OR(E33="снят",G33="снят"),100,E33+G33)</f>
        <v>100</v>
      </c>
      <c r="I33" s="75"/>
      <c r="J33" s="81">
        <f>I32</f>
        <v>204.95</v>
      </c>
      <c r="K33" s="137"/>
    </row>
    <row r="34" spans="1:11" ht="12.75">
      <c r="A34" s="134"/>
      <c r="B34" s="119">
        <v>109</v>
      </c>
      <c r="C34" s="135" t="s">
        <v>225</v>
      </c>
      <c r="D34" s="55" t="s">
        <v>226</v>
      </c>
      <c r="E34" s="119" t="s">
        <v>91</v>
      </c>
      <c r="F34" s="37">
        <v>0</v>
      </c>
      <c r="G34" s="37">
        <f>IF((F34-$E$6)&lt;0,0,IF(F34&gt;$H$6,"снят",(F34-$E$6)))</f>
        <v>0</v>
      </c>
      <c r="H34" s="38">
        <f>IF(OR(E34="снят",G34="снят"),100,E34+G34)</f>
        <v>100</v>
      </c>
      <c r="I34" s="75"/>
      <c r="J34" s="81">
        <f>I32</f>
        <v>204.95</v>
      </c>
      <c r="K34" s="137"/>
    </row>
    <row r="35" spans="1:11" ht="12.75">
      <c r="A35" s="134"/>
      <c r="B35" s="138">
        <v>111</v>
      </c>
      <c r="C35" s="139" t="s">
        <v>229</v>
      </c>
      <c r="D35" s="140" t="s">
        <v>230</v>
      </c>
      <c r="E35" s="138" t="s">
        <v>91</v>
      </c>
      <c r="F35" s="88">
        <v>0</v>
      </c>
      <c r="G35" s="142">
        <f>IF((F35-$E$6)&lt;0,0,IF(F35&gt;$H$6,"снят",(F35-$E$6)))</f>
        <v>0</v>
      </c>
      <c r="H35" s="125">
        <f>IF(OR(E35="снят",G35="снят"),100,E35+G35)</f>
        <v>100</v>
      </c>
      <c r="I35" s="75"/>
      <c r="J35" s="90">
        <f>I32</f>
        <v>204.95</v>
      </c>
      <c r="K35" s="137"/>
    </row>
    <row r="36" spans="1:11" ht="12.75" customHeight="1">
      <c r="A36" s="145" t="s">
        <v>157</v>
      </c>
      <c r="B36" s="92">
        <v>74</v>
      </c>
      <c r="C36" s="93" t="s">
        <v>158</v>
      </c>
      <c r="D36" s="94" t="s">
        <v>159</v>
      </c>
      <c r="E36" s="92">
        <v>0</v>
      </c>
      <c r="F36" s="95">
        <v>46.73</v>
      </c>
      <c r="G36" s="130">
        <f>IF((F36-$E$6)&lt;0,0,IF(F36&gt;$H$6,"снят",(F36-$E$6)))</f>
        <v>5.729999999999997</v>
      </c>
      <c r="H36" s="96">
        <f>IF(OR(E36="снят",G36="снят"),100,E36+G36)</f>
        <v>5.729999999999997</v>
      </c>
      <c r="I36" s="97">
        <f>SUM(H36:H39)-MAX(H36:H39)</f>
        <v>205.73000000000002</v>
      </c>
      <c r="J36" s="98">
        <f>I36</f>
        <v>205.73000000000002</v>
      </c>
      <c r="K36" s="99">
        <v>8</v>
      </c>
    </row>
    <row r="37" spans="1:11" ht="12.75">
      <c r="A37" s="145"/>
      <c r="B37" s="101">
        <v>75</v>
      </c>
      <c r="C37" s="102" t="s">
        <v>35</v>
      </c>
      <c r="D37" s="103" t="s">
        <v>202</v>
      </c>
      <c r="E37" s="101" t="s">
        <v>91</v>
      </c>
      <c r="F37" s="104">
        <v>0</v>
      </c>
      <c r="G37" s="104">
        <f>IF((F37-$E$6)&lt;0,0,IF(F37&gt;$H$6,"снят",(F37-$E$6)))</f>
        <v>0</v>
      </c>
      <c r="H37" s="96">
        <f>IF(OR(E37="снят",G37="снят"),100,E37+G37)</f>
        <v>100</v>
      </c>
      <c r="I37" s="97"/>
      <c r="J37" s="105">
        <f>I36</f>
        <v>205.73000000000002</v>
      </c>
      <c r="K37" s="99"/>
    </row>
    <row r="38" spans="1:11" ht="12.75">
      <c r="A38" s="145"/>
      <c r="B38" s="101">
        <v>76</v>
      </c>
      <c r="C38" s="102" t="s">
        <v>203</v>
      </c>
      <c r="D38" s="103" t="s">
        <v>204</v>
      </c>
      <c r="E38" s="92" t="s">
        <v>91</v>
      </c>
      <c r="F38" s="95">
        <v>0</v>
      </c>
      <c r="G38" s="104">
        <f>IF((F38-$E$6)&lt;0,0,IF(F38&gt;$H$6,"снят",(F38-$E$6)))</f>
        <v>0</v>
      </c>
      <c r="H38" s="96">
        <f>IF(OR(E38="снят",G38="снят"),100,E38+G38)</f>
        <v>100</v>
      </c>
      <c r="I38" s="97"/>
      <c r="J38" s="105">
        <f>I36</f>
        <v>205.73000000000002</v>
      </c>
      <c r="K38" s="99"/>
    </row>
    <row r="39" spans="1:11" ht="12.75">
      <c r="A39" s="145"/>
      <c r="B39" s="106">
        <v>112</v>
      </c>
      <c r="C39" s="107" t="s">
        <v>232</v>
      </c>
      <c r="D39" s="108" t="s">
        <v>233</v>
      </c>
      <c r="E39" s="106" t="s">
        <v>91</v>
      </c>
      <c r="F39" s="109">
        <v>0</v>
      </c>
      <c r="G39" s="109">
        <f>IF((F39-$E$6)&lt;0,0,IF(F39&gt;$H$6,"снят",(F39-$E$6)))</f>
        <v>0</v>
      </c>
      <c r="H39" s="110">
        <f>IF(OR(E39="снят",G39="снят"),100,E39+G39)</f>
        <v>100</v>
      </c>
      <c r="I39" s="97"/>
      <c r="J39" s="111">
        <f>I36</f>
        <v>205.73000000000002</v>
      </c>
      <c r="K39" s="99"/>
    </row>
    <row r="40" spans="1:11" ht="12.75" customHeight="1">
      <c r="A40" s="134" t="s">
        <v>242</v>
      </c>
      <c r="B40" s="119">
        <v>87</v>
      </c>
      <c r="C40" s="135" t="s">
        <v>121</v>
      </c>
      <c r="D40" s="55" t="s">
        <v>163</v>
      </c>
      <c r="E40" s="119">
        <v>0</v>
      </c>
      <c r="F40" s="37">
        <v>47.65</v>
      </c>
      <c r="G40" s="73">
        <f>IF((F40-$E$6)&lt;0,0,IF(F40&gt;$H$6,"снят",(F40-$E$6)))</f>
        <v>6.649999999999999</v>
      </c>
      <c r="H40" s="38">
        <f>IF(OR(E40="снят",G40="снят"),100,E40+G40)</f>
        <v>6.649999999999999</v>
      </c>
      <c r="I40" s="75">
        <f>SUM(H40:H43)-MAX(H40:H43)</f>
        <v>206.64999999999998</v>
      </c>
      <c r="J40" s="117">
        <f>I40</f>
        <v>206.64999999999998</v>
      </c>
      <c r="K40" s="137">
        <v>9</v>
      </c>
    </row>
    <row r="41" spans="1:11" ht="12.75">
      <c r="A41" s="134"/>
      <c r="B41" s="119">
        <v>88</v>
      </c>
      <c r="C41" s="135" t="s">
        <v>199</v>
      </c>
      <c r="D41" s="55" t="s">
        <v>207</v>
      </c>
      <c r="E41" s="119">
        <v>10</v>
      </c>
      <c r="F41" s="37">
        <v>64.61</v>
      </c>
      <c r="G41" s="37" t="str">
        <f>IF((F41-$E$6)&lt;0,0,IF(F41&gt;$H$6,"снят",(F41-$E$6)))</f>
        <v>снят</v>
      </c>
      <c r="H41" s="38">
        <f>IF(OR(E41="снят",G41="снят"),100,E41+G41)</f>
        <v>100</v>
      </c>
      <c r="I41" s="75"/>
      <c r="J41" s="81">
        <f>I40</f>
        <v>206.64999999999998</v>
      </c>
      <c r="K41" s="137"/>
    </row>
    <row r="42" spans="1:11" ht="12.75">
      <c r="A42" s="134"/>
      <c r="B42" s="119">
        <v>89</v>
      </c>
      <c r="C42" s="135" t="s">
        <v>208</v>
      </c>
      <c r="D42" s="55" t="s">
        <v>209</v>
      </c>
      <c r="E42" s="119" t="s">
        <v>91</v>
      </c>
      <c r="F42" s="37">
        <v>0</v>
      </c>
      <c r="G42" s="37">
        <f>IF((F42-$E$6)&lt;0,0,IF(F42&gt;$H$6,"снят",(F42-$E$6)))</f>
        <v>0</v>
      </c>
      <c r="H42" s="38">
        <f>IF(OR(E42="снят",G42="снят"),100,E42+G42)</f>
        <v>100</v>
      </c>
      <c r="I42" s="75"/>
      <c r="J42" s="81">
        <f>I40</f>
        <v>206.64999999999998</v>
      </c>
      <c r="K42" s="137"/>
    </row>
    <row r="43" spans="1:11" ht="12.75">
      <c r="A43" s="134"/>
      <c r="B43" s="138">
        <v>90</v>
      </c>
      <c r="C43" s="139" t="s">
        <v>210</v>
      </c>
      <c r="D43" s="140" t="s">
        <v>211</v>
      </c>
      <c r="E43" s="138" t="s">
        <v>91</v>
      </c>
      <c r="F43" s="88">
        <v>0</v>
      </c>
      <c r="G43" s="142">
        <f>IF((F43-$E$6)&lt;0,0,IF(F43&gt;$H$6,"снят",(F43-$E$6)))</f>
        <v>0</v>
      </c>
      <c r="H43" s="125">
        <f>IF(OR(E43="снят",G43="снят"),100,E43+G43)</f>
        <v>100</v>
      </c>
      <c r="I43" s="75"/>
      <c r="J43" s="90">
        <f>I40</f>
        <v>206.64999999999998</v>
      </c>
      <c r="K43" s="137"/>
    </row>
    <row r="44" spans="1:11" ht="12.75" customHeight="1">
      <c r="A44" s="145" t="s">
        <v>39</v>
      </c>
      <c r="B44" s="92">
        <v>101</v>
      </c>
      <c r="C44" s="93" t="s">
        <v>195</v>
      </c>
      <c r="D44" s="94" t="s">
        <v>218</v>
      </c>
      <c r="E44" s="92" t="s">
        <v>91</v>
      </c>
      <c r="F44" s="95">
        <v>0</v>
      </c>
      <c r="G44" s="130">
        <f>IF((F44-$E$6)&lt;0,0,IF(F44&gt;$H$6,"снят",(F44-$E$6)))</f>
        <v>0</v>
      </c>
      <c r="H44" s="96">
        <f>IF(OR(E44="снят",G44="снят"),100,E44+G44)</f>
        <v>100</v>
      </c>
      <c r="I44" s="97">
        <f>SUM(H44:H47)-MAX(H44:H47)</f>
        <v>214.69</v>
      </c>
      <c r="J44" s="98">
        <f>I44</f>
        <v>214.69</v>
      </c>
      <c r="K44" s="99">
        <v>10</v>
      </c>
    </row>
    <row r="45" spans="1:11" ht="12.75">
      <c r="A45" s="145"/>
      <c r="B45" s="101">
        <v>102</v>
      </c>
      <c r="C45" s="102" t="s">
        <v>181</v>
      </c>
      <c r="D45" s="103" t="s">
        <v>182</v>
      </c>
      <c r="E45" s="101">
        <v>10</v>
      </c>
      <c r="F45" s="104">
        <v>45.69</v>
      </c>
      <c r="G45" s="104">
        <f>IF((F45-$E$6)&lt;0,0,IF(F45&gt;$H$6,"снят",(F45-$E$6)))</f>
        <v>4.689999999999998</v>
      </c>
      <c r="H45" s="96">
        <f>IF(OR(E45="снят",G45="снят"),100,E45+G45)</f>
        <v>14.689999999999998</v>
      </c>
      <c r="I45" s="97"/>
      <c r="J45" s="105">
        <f>I44</f>
        <v>214.69</v>
      </c>
      <c r="K45" s="99"/>
    </row>
    <row r="46" spans="1:11" ht="12.75">
      <c r="A46" s="145"/>
      <c r="B46" s="101">
        <v>103</v>
      </c>
      <c r="C46" s="102" t="s">
        <v>219</v>
      </c>
      <c r="D46" s="103" t="s">
        <v>220</v>
      </c>
      <c r="E46" s="92" t="s">
        <v>91</v>
      </c>
      <c r="F46" s="95">
        <v>0</v>
      </c>
      <c r="G46" s="104">
        <f>IF((F46-$E$6)&lt;0,0,IF(F46&gt;$H$6,"снят",(F46-$E$6)))</f>
        <v>0</v>
      </c>
      <c r="H46" s="96">
        <f>IF(OR(E46="снят",G46="снят"),100,E46+G46)</f>
        <v>100</v>
      </c>
      <c r="I46" s="97"/>
      <c r="J46" s="105">
        <f>I44</f>
        <v>214.69</v>
      </c>
      <c r="K46" s="99"/>
    </row>
    <row r="47" spans="1:11" ht="12.75">
      <c r="A47" s="145"/>
      <c r="B47" s="106">
        <v>104</v>
      </c>
      <c r="C47" s="107" t="s">
        <v>221</v>
      </c>
      <c r="D47" s="108" t="s">
        <v>222</v>
      </c>
      <c r="E47" s="106" t="s">
        <v>91</v>
      </c>
      <c r="F47" s="109">
        <v>0</v>
      </c>
      <c r="G47" s="109">
        <f>IF((F47-$E$6)&lt;0,0,IF(F47&gt;$H$6,"снят",(F47-$E$6)))</f>
        <v>0</v>
      </c>
      <c r="H47" s="110">
        <f>IF(OR(E47="снят",G47="снят"),100,E47+G47)</f>
        <v>100</v>
      </c>
      <c r="I47" s="97"/>
      <c r="J47" s="111">
        <f>I44</f>
        <v>214.69</v>
      </c>
      <c r="K47" s="99"/>
    </row>
    <row r="48" spans="1:11" ht="12.75" customHeight="1">
      <c r="A48" s="149" t="s">
        <v>25</v>
      </c>
      <c r="B48" s="150">
        <v>66</v>
      </c>
      <c r="C48" s="151" t="s">
        <v>195</v>
      </c>
      <c r="D48" s="152" t="s">
        <v>196</v>
      </c>
      <c r="E48" s="150" t="s">
        <v>91</v>
      </c>
      <c r="F48" s="136">
        <v>0</v>
      </c>
      <c r="G48" s="73">
        <f>IF((F48-$E$6)&lt;0,0,IF(F48&gt;$H$6,"снят",(F48-$E$6)))</f>
        <v>0</v>
      </c>
      <c r="H48" s="38">
        <f>IF(OR(E48="снят",G48="снят"),100,E48+G48)</f>
        <v>100</v>
      </c>
      <c r="I48" s="153">
        <f>SUM(H48:H51)-MAX(H48:H51)</f>
        <v>220.15999999999997</v>
      </c>
      <c r="J48" s="154">
        <f>I48</f>
        <v>220.15999999999997</v>
      </c>
      <c r="K48" s="137">
        <v>11</v>
      </c>
    </row>
    <row r="49" spans="1:11" ht="12.75">
      <c r="A49" s="149"/>
      <c r="B49" s="119">
        <v>113</v>
      </c>
      <c r="C49" s="135" t="s">
        <v>234</v>
      </c>
      <c r="D49" s="55" t="s">
        <v>235</v>
      </c>
      <c r="E49" s="119" t="s">
        <v>91</v>
      </c>
      <c r="F49" s="37">
        <v>0</v>
      </c>
      <c r="G49" s="37">
        <f>IF((F49-$E$6)&lt;0,0,IF(F49&gt;$H$6,"снят",(F49-$E$6)))</f>
        <v>0</v>
      </c>
      <c r="H49" s="38">
        <f>IF(OR(E49="снят",G49="снят"),100,E49+G49)</f>
        <v>100</v>
      </c>
      <c r="I49" s="153"/>
      <c r="J49" s="155">
        <f>I48</f>
        <v>220.15999999999997</v>
      </c>
      <c r="K49" s="137"/>
    </row>
    <row r="50" spans="1:11" ht="12.75">
      <c r="A50" s="149"/>
      <c r="B50" s="150">
        <v>114</v>
      </c>
      <c r="C50" s="151" t="s">
        <v>26</v>
      </c>
      <c r="D50" s="152" t="s">
        <v>236</v>
      </c>
      <c r="E50" s="150" t="s">
        <v>91</v>
      </c>
      <c r="F50" s="136">
        <v>0</v>
      </c>
      <c r="G50" s="37">
        <f>IF((F50-$E$6)&lt;0,0,IF(F50&gt;$H$6,"снят",(F50-$E$6)))</f>
        <v>0</v>
      </c>
      <c r="H50" s="38">
        <f>IF(OR(E50="снят",G50="снят"),100,E50+G50)</f>
        <v>100</v>
      </c>
      <c r="I50" s="153"/>
      <c r="J50" s="155">
        <f>I48</f>
        <v>220.15999999999997</v>
      </c>
      <c r="K50" s="137"/>
    </row>
    <row r="51" spans="1:11" ht="12.75">
      <c r="A51" s="149"/>
      <c r="B51" s="138">
        <v>115</v>
      </c>
      <c r="C51" s="139" t="s">
        <v>189</v>
      </c>
      <c r="D51" s="140" t="s">
        <v>190</v>
      </c>
      <c r="E51" s="138">
        <v>10</v>
      </c>
      <c r="F51" s="88">
        <v>51.16</v>
      </c>
      <c r="G51" s="88">
        <f>IF((F51-$E$6)&lt;0,0,IF(F51&gt;$H$6,"снят",(F51-$E$6)))</f>
        <v>10.159999999999997</v>
      </c>
      <c r="H51" s="125">
        <f>IF(OR(E51="снят",G51="снят"),100,E51+G51)</f>
        <v>20.159999999999997</v>
      </c>
      <c r="I51" s="153"/>
      <c r="J51" s="156">
        <f>I48</f>
        <v>220.15999999999997</v>
      </c>
      <c r="K51" s="137"/>
    </row>
  </sheetData>
  <sheetProtection selectLockedCells="1" selectUnlockedCells="1"/>
  <mergeCells count="33">
    <mergeCell ref="A8:A11"/>
    <mergeCell ref="I8:I11"/>
    <mergeCell ref="K8:K11"/>
    <mergeCell ref="A12:A15"/>
    <mergeCell ref="I12:I15"/>
    <mergeCell ref="K12:K15"/>
    <mergeCell ref="A16:A19"/>
    <mergeCell ref="I16:I19"/>
    <mergeCell ref="K16:K19"/>
    <mergeCell ref="A20:A23"/>
    <mergeCell ref="I20:I23"/>
    <mergeCell ref="K20:K23"/>
    <mergeCell ref="A24:A27"/>
    <mergeCell ref="I24:I27"/>
    <mergeCell ref="K24:K27"/>
    <mergeCell ref="A28:A31"/>
    <mergeCell ref="I28:I31"/>
    <mergeCell ref="K28:K31"/>
    <mergeCell ref="A32:A35"/>
    <mergeCell ref="I32:I35"/>
    <mergeCell ref="K32:K35"/>
    <mergeCell ref="A36:A39"/>
    <mergeCell ref="I36:I39"/>
    <mergeCell ref="K36:K39"/>
    <mergeCell ref="A40:A43"/>
    <mergeCell ref="I40:I43"/>
    <mergeCell ref="K40:K43"/>
    <mergeCell ref="A44:A47"/>
    <mergeCell ref="I44:I47"/>
    <mergeCell ref="K44:K47"/>
    <mergeCell ref="A48:A51"/>
    <mergeCell ref="I48:I51"/>
    <mergeCell ref="K48:K51"/>
  </mergeCells>
  <printOptions/>
  <pageMargins left="0.30972222222222223" right="0.4097222222222222" top="0.30972222222222223" bottom="0.3458333333333333" header="0.5118055555555555" footer="0.1597222222222222"/>
  <pageSetup horizontalDpi="300" verticalDpi="300" orientation="portrait" paperSize="9" scale="75"/>
  <headerFooter alignWithMargins="0">
    <oddFooter>&amp;C&amp;"Times New Roman,Обычный"&amp;12&amp;A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selection activeCell="B1" sqref="B1"/>
    </sheetView>
  </sheetViews>
  <sheetFormatPr defaultColWidth="9.00390625" defaultRowHeight="12.75"/>
  <cols>
    <col min="1" max="1" width="0" style="0" hidden="1" customWidth="1"/>
    <col min="2" max="2" width="5.25390625" style="0" customWidth="1"/>
    <col min="3" max="3" width="24.25390625" style="0" customWidth="1"/>
    <col min="4" max="4" width="27.625" style="0" customWidth="1"/>
    <col min="5" max="5" width="8.75390625" style="0" customWidth="1"/>
    <col min="6" max="6" width="7.25390625" style="0" customWidth="1"/>
    <col min="7" max="7" width="8.25390625" style="0" customWidth="1"/>
    <col min="8" max="8" width="10.625" style="0" customWidth="1"/>
    <col min="9" max="12" width="0" style="0" hidden="1" customWidth="1"/>
    <col min="13" max="13" width="9.375" style="0" customWidth="1"/>
    <col min="16" max="16" width="4.375" style="0" customWidth="1"/>
    <col min="17" max="17" width="5.375" style="1" customWidth="1"/>
  </cols>
  <sheetData>
    <row r="1" spans="2:10" ht="12.75">
      <c r="B1" s="2" t="s">
        <v>0</v>
      </c>
      <c r="E1" s="3" t="s">
        <v>1</v>
      </c>
      <c r="F1" s="4"/>
      <c r="G1" s="5"/>
      <c r="H1" s="4"/>
      <c r="I1" s="6"/>
      <c r="J1" s="6"/>
    </row>
    <row r="2" spans="3:8" ht="12.75">
      <c r="C2" s="7" t="s">
        <v>2</v>
      </c>
      <c r="D2" s="4" t="s">
        <v>3</v>
      </c>
      <c r="F2" t="s">
        <v>4</v>
      </c>
      <c r="H2" s="8" t="s">
        <v>243</v>
      </c>
    </row>
    <row r="3" spans="5:12" ht="12.75">
      <c r="E3" s="9" t="s">
        <v>6</v>
      </c>
      <c r="F3" s="10"/>
      <c r="G3" s="10"/>
      <c r="H3" s="11">
        <f>Личн_L!H3</f>
        <v>160</v>
      </c>
      <c r="I3" s="9" t="s">
        <v>7</v>
      </c>
      <c r="L3" s="12">
        <f>Личн_L!L3</f>
        <v>140</v>
      </c>
    </row>
    <row r="4" spans="3:11" ht="12.75">
      <c r="C4" s="7" t="s">
        <v>8</v>
      </c>
      <c r="D4" s="13">
        <f>COUNT(B8:B59)</f>
        <v>52</v>
      </c>
      <c r="E4" s="10" t="s">
        <v>9</v>
      </c>
      <c r="F4" s="10"/>
      <c r="G4" s="14">
        <f>H3/E6</f>
        <v>3.902439024390244</v>
      </c>
      <c r="H4" s="10"/>
      <c r="I4" s="10" t="s">
        <v>9</v>
      </c>
      <c r="K4" s="15">
        <f>L3/I6</f>
        <v>4</v>
      </c>
    </row>
    <row r="5" spans="5:12" ht="12.75">
      <c r="E5" s="10" t="s">
        <v>10</v>
      </c>
      <c r="F5" s="16"/>
      <c r="G5" s="10"/>
      <c r="H5" s="10" t="s">
        <v>11</v>
      </c>
      <c r="I5" t="s">
        <v>10</v>
      </c>
      <c r="J5" s="6"/>
      <c r="L5" t="s">
        <v>11</v>
      </c>
    </row>
    <row r="6" spans="2:16" ht="12.75">
      <c r="B6" s="17" t="s">
        <v>12</v>
      </c>
      <c r="C6" s="6"/>
      <c r="D6" s="6"/>
      <c r="E6" s="18">
        <f>Личн_L!E6</f>
        <v>41</v>
      </c>
      <c r="F6" s="16"/>
      <c r="G6" s="19"/>
      <c r="H6" s="18">
        <f>Личн_L!H6</f>
        <v>62</v>
      </c>
      <c r="I6" s="18">
        <f>Личн_L!I6</f>
        <v>35</v>
      </c>
      <c r="J6" s="20"/>
      <c r="K6" s="21"/>
      <c r="L6" s="18">
        <f>Личн_L!L6</f>
        <v>52</v>
      </c>
      <c r="M6" s="6"/>
      <c r="N6" s="6"/>
      <c r="O6" s="6"/>
      <c r="P6" s="6"/>
    </row>
    <row r="7" spans="1:18" s="30" customFormat="1" ht="39.75" customHeight="1">
      <c r="A7" s="146" t="s">
        <v>13</v>
      </c>
      <c r="B7" s="23" t="s">
        <v>14</v>
      </c>
      <c r="C7" s="24" t="s">
        <v>15</v>
      </c>
      <c r="D7" s="26" t="s">
        <v>16</v>
      </c>
      <c r="E7" s="24" t="s">
        <v>17</v>
      </c>
      <c r="F7" s="24" t="s">
        <v>18</v>
      </c>
      <c r="G7" s="24" t="s">
        <v>19</v>
      </c>
      <c r="H7" s="26" t="s">
        <v>20</v>
      </c>
      <c r="I7" s="24" t="s">
        <v>17</v>
      </c>
      <c r="J7" s="24" t="s">
        <v>18</v>
      </c>
      <c r="K7" s="24" t="s">
        <v>19</v>
      </c>
      <c r="L7" s="26" t="s">
        <v>20</v>
      </c>
      <c r="M7" s="24" t="s">
        <v>21</v>
      </c>
      <c r="N7" s="24" t="s">
        <v>22</v>
      </c>
      <c r="O7" s="24" t="s">
        <v>23</v>
      </c>
      <c r="P7" s="27" t="s">
        <v>24</v>
      </c>
      <c r="Q7" s="28"/>
      <c r="R7" s="29"/>
    </row>
    <row r="8" spans="1:16" ht="12.75">
      <c r="A8" s="31" t="s">
        <v>244</v>
      </c>
      <c r="B8" s="32">
        <v>140</v>
      </c>
      <c r="C8" s="33" t="s">
        <v>66</v>
      </c>
      <c r="D8" s="34" t="s">
        <v>245</v>
      </c>
      <c r="E8" s="35">
        <v>0</v>
      </c>
      <c r="F8" s="36">
        <v>40.95</v>
      </c>
      <c r="G8" s="37">
        <f>IF((F8-$E$6)&lt;0,0,IF(F8&gt;$H$6,"снят",(F8-$E$6)))</f>
        <v>0</v>
      </c>
      <c r="H8" s="38">
        <f>IF(OR(E8="снят",G8="снят"),100,E8+G8)</f>
        <v>0</v>
      </c>
      <c r="I8" s="39"/>
      <c r="J8" s="39"/>
      <c r="K8" s="37">
        <f>IF((J8-$I$6)&lt;0,0,IF(J8&gt;$L$6,"снят",(J8-$I$6)))</f>
        <v>0</v>
      </c>
      <c r="L8" s="38">
        <f>IF(OR(I8="снят",K8="снят"),100,I8+K8)</f>
        <v>0</v>
      </c>
      <c r="M8" s="32">
        <f>H8+L8</f>
        <v>0</v>
      </c>
      <c r="N8" s="32">
        <f>IF(M8&lt;100,I8+E8,"")</f>
        <v>0</v>
      </c>
      <c r="O8" s="32">
        <f>IF(M8&lt;100,F8+J8,"")</f>
        <v>40.95</v>
      </c>
      <c r="P8" s="42">
        <v>1</v>
      </c>
    </row>
    <row r="9" spans="1:16" ht="12.75">
      <c r="A9" s="31" t="s">
        <v>246</v>
      </c>
      <c r="B9" s="53">
        <v>170</v>
      </c>
      <c r="C9" s="54" t="s">
        <v>44</v>
      </c>
      <c r="D9" s="55" t="s">
        <v>247</v>
      </c>
      <c r="E9" s="50">
        <v>0</v>
      </c>
      <c r="F9" s="45">
        <v>41.4</v>
      </c>
      <c r="G9" s="37">
        <f>IF((F9-$E$6)&lt;0,0,IF(F9&gt;$H$6,"снят",(F9-$E$6)))</f>
        <v>0.3999999999999986</v>
      </c>
      <c r="H9" s="38">
        <f>IF(OR(E9="снят",G9="снят"),100,E9+G9)</f>
        <v>0.3999999999999986</v>
      </c>
      <c r="I9" s="39"/>
      <c r="J9" s="39"/>
      <c r="K9" s="37">
        <f>IF((J9-$I$6)&lt;0,0,IF(J9&gt;$L$6,"снят",(J9-$I$6)))</f>
        <v>0</v>
      </c>
      <c r="L9" s="38">
        <f>IF(OR(I9="снят",K9="снят"),100,I9+K9)</f>
        <v>0</v>
      </c>
      <c r="M9" s="32">
        <f>H9+L9</f>
        <v>0.3999999999999986</v>
      </c>
      <c r="N9" s="32">
        <f>IF(M9&lt;100,I9+E9,"")</f>
        <v>0</v>
      </c>
      <c r="O9" s="32">
        <f>IF(M9&lt;100,F9+J9,"")</f>
        <v>41.4</v>
      </c>
      <c r="P9" s="42">
        <v>2</v>
      </c>
    </row>
    <row r="10" spans="1:16" ht="12.75">
      <c r="A10" s="31" t="s">
        <v>246</v>
      </c>
      <c r="B10" s="53">
        <v>171</v>
      </c>
      <c r="C10" s="54" t="s">
        <v>248</v>
      </c>
      <c r="D10" s="55" t="s">
        <v>249</v>
      </c>
      <c r="E10" s="50">
        <v>0</v>
      </c>
      <c r="F10" s="45">
        <v>41.41</v>
      </c>
      <c r="G10" s="37">
        <f>IF((F10-$E$6)&lt;0,0,IF(F10&gt;$H$6,"снят",(F10-$E$6)))</f>
        <v>0.4099999999999966</v>
      </c>
      <c r="H10" s="38">
        <f>IF(OR(E10="снят",G10="снят"),100,E10+G10)</f>
        <v>0.4099999999999966</v>
      </c>
      <c r="I10" s="39"/>
      <c r="J10" s="39"/>
      <c r="K10" s="37">
        <f>IF((J10-$I$6)&lt;0,0,IF(J10&gt;$L$6,"снят",(J10-$I$6)))</f>
        <v>0</v>
      </c>
      <c r="L10" s="38">
        <f>IF(OR(I10="снят",K10="снят"),100,I10+K10)</f>
        <v>0</v>
      </c>
      <c r="M10" s="32">
        <f>H10+L10</f>
        <v>0.4099999999999966</v>
      </c>
      <c r="N10" s="32">
        <f>IF(M10&lt;100,I10+E10,"")</f>
        <v>0</v>
      </c>
      <c r="O10" s="32">
        <f>IF(M10&lt;100,F10+J10,"")</f>
        <v>41.41</v>
      </c>
      <c r="P10" s="42">
        <v>3</v>
      </c>
    </row>
    <row r="11" spans="1:16" ht="12.75">
      <c r="A11" s="31" t="s">
        <v>250</v>
      </c>
      <c r="B11" s="53">
        <v>169</v>
      </c>
      <c r="C11" s="54" t="s">
        <v>125</v>
      </c>
      <c r="D11" s="55" t="s">
        <v>251</v>
      </c>
      <c r="E11" s="50">
        <v>0</v>
      </c>
      <c r="F11" s="45">
        <v>42.46</v>
      </c>
      <c r="G11" s="37">
        <f>IF((F11-$E$6)&lt;0,0,IF(F11&gt;$H$6,"снят",(F11-$E$6)))</f>
        <v>1.4600000000000009</v>
      </c>
      <c r="H11" s="38">
        <f>IF(OR(E11="снят",G11="снят"),100,E11+G11)</f>
        <v>1.4600000000000009</v>
      </c>
      <c r="I11" s="39"/>
      <c r="J11" s="39"/>
      <c r="K11" s="37">
        <f>IF((J11-$I$6)&lt;0,0,IF(J11&gt;$L$6,"снят",(J11-$I$6)))</f>
        <v>0</v>
      </c>
      <c r="L11" s="38">
        <f>IF(OR(I11="снят",K11="снят"),100,I11+K11)</f>
        <v>0</v>
      </c>
      <c r="M11" s="32">
        <f>H11+L11</f>
        <v>1.4600000000000009</v>
      </c>
      <c r="N11" s="32">
        <f>IF(M11&lt;100,I11+E11,"")</f>
        <v>0</v>
      </c>
      <c r="O11" s="32">
        <f>IF(M11&lt;100,F11+J11,"")</f>
        <v>42.46</v>
      </c>
      <c r="P11" s="52">
        <v>4</v>
      </c>
    </row>
    <row r="12" spans="1:17" ht="12.75">
      <c r="A12" s="31" t="s">
        <v>244</v>
      </c>
      <c r="B12" s="32">
        <v>141</v>
      </c>
      <c r="C12" s="33" t="s">
        <v>103</v>
      </c>
      <c r="D12" s="34" t="s">
        <v>252</v>
      </c>
      <c r="E12" s="35">
        <v>0</v>
      </c>
      <c r="F12" s="36">
        <v>44.04</v>
      </c>
      <c r="G12" s="37">
        <f>IF((F12-$E$6)&lt;0,0,IF(F12&gt;$H$6,"снят",(F12-$E$6)))</f>
        <v>3.039999999999999</v>
      </c>
      <c r="H12" s="38">
        <f>IF(OR(E12="снят",G12="снят"),100,E12+G12)</f>
        <v>3.039999999999999</v>
      </c>
      <c r="I12" s="39"/>
      <c r="J12" s="39"/>
      <c r="K12" s="37">
        <f>IF((J12-$I$6)&lt;0,0,IF(J12&gt;$L$6,"снят",(J12-$I$6)))</f>
        <v>0</v>
      </c>
      <c r="L12" s="38">
        <f>IF(OR(I12="снят",K12="снят"),100,I12+K12)</f>
        <v>0</v>
      </c>
      <c r="M12" s="32">
        <f>H12+L12</f>
        <v>3.039999999999999</v>
      </c>
      <c r="N12" s="32">
        <f>IF(M12&lt;100,I12+E12,"")</f>
        <v>0</v>
      </c>
      <c r="O12" s="32">
        <f>IF(M12&lt;100,F12+J12,"")</f>
        <v>44.04</v>
      </c>
      <c r="P12" s="52">
        <v>5</v>
      </c>
      <c r="Q12" s="56"/>
    </row>
    <row r="13" spans="1:16" ht="12.75">
      <c r="A13" s="31" t="s">
        <v>253</v>
      </c>
      <c r="B13" s="32">
        <v>159</v>
      </c>
      <c r="C13" s="43" t="s">
        <v>254</v>
      </c>
      <c r="D13" s="34" t="s">
        <v>255</v>
      </c>
      <c r="E13" s="50">
        <v>0</v>
      </c>
      <c r="F13" s="45">
        <v>44.82</v>
      </c>
      <c r="G13" s="37">
        <f>IF((F13-$E$6)&lt;0,0,IF(F13&gt;$H$6,"снят",(F13-$E$6)))</f>
        <v>3.8200000000000003</v>
      </c>
      <c r="H13" s="38">
        <f>IF(OR(E13="снят",G13="снят"),100,E13+G13)</f>
        <v>3.8200000000000003</v>
      </c>
      <c r="I13" s="39"/>
      <c r="J13" s="39"/>
      <c r="K13" s="37">
        <f>IF((J13-$I$6)&lt;0,0,IF(J13&gt;$L$6,"снят",(J13-$I$6)))</f>
        <v>0</v>
      </c>
      <c r="L13" s="38">
        <f>IF(OR(I13="снят",K13="снят"),100,I13+K13)</f>
        <v>0</v>
      </c>
      <c r="M13" s="32">
        <f>H13+L13</f>
        <v>3.8200000000000003</v>
      </c>
      <c r="N13" s="32">
        <f>IF(M13&lt;100,I13+E13,"")</f>
        <v>0</v>
      </c>
      <c r="O13" s="32">
        <f>IF(M13&lt;100,F13+J13,"")</f>
        <v>44.82</v>
      </c>
      <c r="P13" s="52">
        <v>6</v>
      </c>
    </row>
    <row r="14" spans="1:16" ht="12.75">
      <c r="A14" s="31" t="s">
        <v>39</v>
      </c>
      <c r="B14" s="32">
        <v>152</v>
      </c>
      <c r="C14" s="43" t="s">
        <v>256</v>
      </c>
      <c r="D14" s="34" t="s">
        <v>257</v>
      </c>
      <c r="E14" s="50">
        <v>0</v>
      </c>
      <c r="F14" s="45">
        <v>45.82</v>
      </c>
      <c r="G14" s="37">
        <f>IF((F14-$E$6)&lt;0,0,IF(F14&gt;$H$6,"снят",(F14-$E$6)))</f>
        <v>4.82</v>
      </c>
      <c r="H14" s="38">
        <f>IF(OR(E14="снят",G14="снят"),100,E14+G14)</f>
        <v>4.82</v>
      </c>
      <c r="I14" s="39"/>
      <c r="J14" s="39"/>
      <c r="K14" s="37">
        <f>IF((J14-$I$6)&lt;0,0,IF(J14&gt;$L$6,"снят",(J14-$I$6)))</f>
        <v>0</v>
      </c>
      <c r="L14" s="38">
        <f>IF(OR(I14="снят",K14="снят"),100,I14+K14)</f>
        <v>0</v>
      </c>
      <c r="M14" s="32">
        <f>H14+L14</f>
        <v>4.82</v>
      </c>
      <c r="N14" s="32">
        <f>IF(M14&lt;100,I14+E14,"")</f>
        <v>0</v>
      </c>
      <c r="O14" s="32">
        <f>IF(M14&lt;100,F14+J14,"")</f>
        <v>45.82</v>
      </c>
      <c r="P14" s="52">
        <v>7</v>
      </c>
    </row>
    <row r="15" spans="1:16" ht="12.75">
      <c r="A15" s="31" t="s">
        <v>258</v>
      </c>
      <c r="B15" s="32">
        <v>161</v>
      </c>
      <c r="C15" s="43" t="s">
        <v>37</v>
      </c>
      <c r="D15" s="34" t="s">
        <v>259</v>
      </c>
      <c r="E15" s="50">
        <v>0</v>
      </c>
      <c r="F15" s="45">
        <v>47.38</v>
      </c>
      <c r="G15" s="37">
        <f>IF((F15-$E$6)&lt;0,0,IF(F15&gt;$H$6,"снят",(F15-$E$6)))</f>
        <v>6.380000000000003</v>
      </c>
      <c r="H15" s="38">
        <f>IF(OR(E15="снят",G15="снят"),100,E15+G15)</f>
        <v>6.380000000000003</v>
      </c>
      <c r="I15" s="39"/>
      <c r="J15" s="39"/>
      <c r="K15" s="37">
        <f>IF((J15-$I$6)&lt;0,0,IF(J15&gt;$L$6,"снят",(J15-$I$6)))</f>
        <v>0</v>
      </c>
      <c r="L15" s="38">
        <f>IF(OR(I15="снят",K15="снят"),100,I15+K15)</f>
        <v>0</v>
      </c>
      <c r="M15" s="32">
        <f>H15+L15</f>
        <v>6.380000000000003</v>
      </c>
      <c r="N15" s="32">
        <f>IF(M15&lt;100,I15+E15,"")</f>
        <v>0</v>
      </c>
      <c r="O15" s="32">
        <f>IF(M15&lt;100,F15+J15,"")</f>
        <v>47.38</v>
      </c>
      <c r="P15" s="52">
        <v>8</v>
      </c>
    </row>
    <row r="16" spans="1:16" ht="12.75">
      <c r="A16" s="31" t="s">
        <v>39</v>
      </c>
      <c r="B16" s="32">
        <v>153</v>
      </c>
      <c r="C16" s="43" t="s">
        <v>139</v>
      </c>
      <c r="D16" s="34" t="s">
        <v>260</v>
      </c>
      <c r="E16" s="50">
        <v>0</v>
      </c>
      <c r="F16" s="45">
        <v>47.83</v>
      </c>
      <c r="G16" s="37">
        <f>IF((F16-$E$6)&lt;0,0,IF(F16&gt;$H$6,"снят",(F16-$E$6)))</f>
        <v>6.829999999999998</v>
      </c>
      <c r="H16" s="38">
        <f>IF(OR(E16="снят",G16="снят"),100,E16+G16)</f>
        <v>6.829999999999998</v>
      </c>
      <c r="I16" s="39"/>
      <c r="J16" s="39"/>
      <c r="K16" s="37">
        <f>IF((J16-$I$6)&lt;0,0,IF(J16&gt;$L$6,"снят",(J16-$I$6)))</f>
        <v>0</v>
      </c>
      <c r="L16" s="38">
        <f>IF(OR(I16="снят",K16="снят"),100,I16+K16)</f>
        <v>0</v>
      </c>
      <c r="M16" s="32">
        <f>H16+L16</f>
        <v>6.829999999999998</v>
      </c>
      <c r="N16" s="32">
        <f>IF(M16&lt;100,I16+E16,"")</f>
        <v>0</v>
      </c>
      <c r="O16" s="32">
        <f>IF(M16&lt;100,F16+J16,"")</f>
        <v>47.83</v>
      </c>
      <c r="P16" s="52">
        <v>9</v>
      </c>
    </row>
    <row r="17" spans="1:16" ht="12.75">
      <c r="A17" s="31" t="s">
        <v>25</v>
      </c>
      <c r="B17" s="32">
        <v>137</v>
      </c>
      <c r="C17" s="43" t="s">
        <v>261</v>
      </c>
      <c r="D17" s="34" t="s">
        <v>262</v>
      </c>
      <c r="E17" s="50">
        <v>5</v>
      </c>
      <c r="F17" s="45">
        <v>43.85</v>
      </c>
      <c r="G17" s="37">
        <f>IF((F17-$E$6)&lt;0,0,IF(F17&gt;$H$6,"снят",(F17-$E$6)))</f>
        <v>2.8500000000000014</v>
      </c>
      <c r="H17" s="38">
        <f>IF(OR(E17="снят",G17="снят"),100,E17+G17)</f>
        <v>7.850000000000001</v>
      </c>
      <c r="I17" s="39"/>
      <c r="J17" s="39"/>
      <c r="K17" s="37">
        <f>IF((J17-$I$6)&lt;0,0,IF(J17&gt;$L$6,"снят",(J17-$I$6)))</f>
        <v>0</v>
      </c>
      <c r="L17" s="38">
        <f>IF(OR(I17="снят",K17="снят"),100,I17+K17)</f>
        <v>0</v>
      </c>
      <c r="M17" s="32">
        <f>H17+L17</f>
        <v>7.850000000000001</v>
      </c>
      <c r="N17" s="32">
        <f>IF(M17&lt;100,I17+E17,"")</f>
        <v>5</v>
      </c>
      <c r="O17" s="32">
        <f>IF(M17&lt;100,F17+J17,"")</f>
        <v>43.85</v>
      </c>
      <c r="P17" s="52">
        <v>10</v>
      </c>
    </row>
    <row r="18" spans="1:16" ht="12.75">
      <c r="A18" s="31" t="s">
        <v>258</v>
      </c>
      <c r="B18" s="32">
        <v>162</v>
      </c>
      <c r="C18" s="43" t="s">
        <v>32</v>
      </c>
      <c r="D18" s="34" t="s">
        <v>263</v>
      </c>
      <c r="E18" s="50">
        <v>0</v>
      </c>
      <c r="F18" s="45">
        <v>49.83</v>
      </c>
      <c r="G18" s="37">
        <f>IF((F18-$E$6)&lt;0,0,IF(F18&gt;$H$6,"снят",(F18-$E$6)))</f>
        <v>8.829999999999998</v>
      </c>
      <c r="H18" s="38">
        <f>IF(OR(E18="снят",G18="снят"),100,E18+G18)</f>
        <v>8.829999999999998</v>
      </c>
      <c r="I18" s="39"/>
      <c r="J18" s="39"/>
      <c r="K18" s="37">
        <f>IF((J18-$I$6)&lt;0,0,IF(J18&gt;$L$6,"снят",(J18-$I$6)))</f>
        <v>0</v>
      </c>
      <c r="L18" s="38">
        <f>IF(OR(I18="снят",K18="снят"),100,I18+K18)</f>
        <v>0</v>
      </c>
      <c r="M18" s="32">
        <f>H18+L18</f>
        <v>8.829999999999998</v>
      </c>
      <c r="N18" s="32">
        <f>IF(M18&lt;100,I18+E18,"")</f>
        <v>0</v>
      </c>
      <c r="O18" s="32">
        <f>IF(M18&lt;100,F18+J18,"")</f>
        <v>49.83</v>
      </c>
      <c r="P18" s="52">
        <v>11</v>
      </c>
    </row>
    <row r="19" spans="1:16" ht="12.75">
      <c r="A19" s="31" t="s">
        <v>258</v>
      </c>
      <c r="B19" s="32">
        <v>163</v>
      </c>
      <c r="C19" s="43" t="s">
        <v>264</v>
      </c>
      <c r="D19" s="34" t="s">
        <v>265</v>
      </c>
      <c r="E19" s="50">
        <v>0</v>
      </c>
      <c r="F19" s="45">
        <v>50.28</v>
      </c>
      <c r="G19" s="37">
        <f>IF((F19-$E$6)&lt;0,0,IF(F19&gt;$H$6,"снят",(F19-$E$6)))</f>
        <v>9.280000000000001</v>
      </c>
      <c r="H19" s="38">
        <f>IF(OR(E19="снят",G19="снят"),100,E19+G19)</f>
        <v>9.280000000000001</v>
      </c>
      <c r="I19" s="39"/>
      <c r="J19" s="39"/>
      <c r="K19" s="37">
        <f>IF((J19-$I$6)&lt;0,0,IF(J19&gt;$L$6,"снят",(J19-$I$6)))</f>
        <v>0</v>
      </c>
      <c r="L19" s="38">
        <f>IF(OR(I19="снят",K19="снят"),100,I19+K19)</f>
        <v>0</v>
      </c>
      <c r="M19" s="32">
        <f>H19+L19</f>
        <v>9.280000000000001</v>
      </c>
      <c r="N19" s="32">
        <f>IF(M19&lt;100,I19+E19,"")</f>
        <v>0</v>
      </c>
      <c r="O19" s="32">
        <f>IF(M19&lt;100,F19+J19,"")</f>
        <v>50.28</v>
      </c>
      <c r="P19" s="52">
        <v>12</v>
      </c>
    </row>
    <row r="20" spans="1:16" ht="12.75">
      <c r="A20" s="31" t="s">
        <v>266</v>
      </c>
      <c r="B20" s="32">
        <v>149</v>
      </c>
      <c r="C20" s="43" t="s">
        <v>267</v>
      </c>
      <c r="D20" s="34" t="s">
        <v>268</v>
      </c>
      <c r="E20" s="50">
        <v>0</v>
      </c>
      <c r="F20" s="45">
        <v>50.93</v>
      </c>
      <c r="G20" s="37">
        <f>IF((F20-$E$6)&lt;0,0,IF(F20&gt;$H$6,"снят",(F20-$E$6)))</f>
        <v>9.93</v>
      </c>
      <c r="H20" s="38">
        <f>IF(OR(E20="снят",G20="снят"),100,E20+G20)</f>
        <v>9.93</v>
      </c>
      <c r="I20" s="39"/>
      <c r="J20" s="39"/>
      <c r="K20" s="37">
        <f>IF((J20-$I$6)&lt;0,0,IF(J20&gt;$L$6,"снят",(J20-$I$6)))</f>
        <v>0</v>
      </c>
      <c r="L20" s="38">
        <f>IF(OR(I20="снят",K20="снят"),100,I20+K20)</f>
        <v>0</v>
      </c>
      <c r="M20" s="32">
        <f>H20+L20</f>
        <v>9.93</v>
      </c>
      <c r="N20" s="32">
        <f>IF(M20&lt;100,I20+E20,"")</f>
        <v>0</v>
      </c>
      <c r="O20" s="32">
        <f>IF(M20&lt;100,F20+J20,"")</f>
        <v>50.93</v>
      </c>
      <c r="P20" s="52">
        <v>13</v>
      </c>
    </row>
    <row r="21" spans="1:16" ht="12.75">
      <c r="A21" s="31" t="s">
        <v>269</v>
      </c>
      <c r="B21" s="32">
        <v>135</v>
      </c>
      <c r="C21" s="43" t="s">
        <v>227</v>
      </c>
      <c r="D21" s="55" t="s">
        <v>270</v>
      </c>
      <c r="E21" s="35">
        <v>0</v>
      </c>
      <c r="F21" s="45">
        <v>52.35</v>
      </c>
      <c r="G21" s="37">
        <f>IF((F21-$E$6)&lt;0,0,IF(F21&gt;$H$6,"снят",(F21-$E$6)))</f>
        <v>11.350000000000001</v>
      </c>
      <c r="H21" s="38">
        <f>IF(OR(E21="снят",G21="снят"),100,E21+G21)</f>
        <v>11.350000000000001</v>
      </c>
      <c r="I21" s="39"/>
      <c r="J21" s="39"/>
      <c r="K21" s="37">
        <f>IF((J21-$I$6)&lt;0,0,IF(J21&gt;$L$6,"снят",(J21-$I$6)))</f>
        <v>0</v>
      </c>
      <c r="L21" s="38">
        <f>IF(OR(I21="снят",K21="снят"),100,I21+K21)</f>
        <v>0</v>
      </c>
      <c r="M21" s="32">
        <f>H21+L21</f>
        <v>11.350000000000001</v>
      </c>
      <c r="N21" s="32">
        <f>IF(M21&lt;100,I21+E21,"")</f>
        <v>0</v>
      </c>
      <c r="O21" s="32">
        <f>IF(M21&lt;100,F21+J21,"")</f>
        <v>52.35</v>
      </c>
      <c r="P21" s="52">
        <v>14</v>
      </c>
    </row>
    <row r="22" spans="1:16" ht="12.75">
      <c r="A22" s="31" t="s">
        <v>250</v>
      </c>
      <c r="B22" s="53">
        <v>167</v>
      </c>
      <c r="C22" s="54" t="s">
        <v>271</v>
      </c>
      <c r="D22" s="55" t="s">
        <v>272</v>
      </c>
      <c r="E22" s="50">
        <v>5</v>
      </c>
      <c r="F22" s="45">
        <v>47.62</v>
      </c>
      <c r="G22" s="37">
        <f>IF((F22-$E$6)&lt;0,0,IF(F22&gt;$H$6,"снят",(F22-$E$6)))</f>
        <v>6.619999999999997</v>
      </c>
      <c r="H22" s="38">
        <f>IF(OR(E22="снят",G22="снят"),100,E22+G22)</f>
        <v>11.619999999999997</v>
      </c>
      <c r="I22" s="39"/>
      <c r="J22" s="39"/>
      <c r="K22" s="37">
        <f>IF((J22-$I$6)&lt;0,0,IF(J22&gt;$L$6,"снят",(J22-$I$6)))</f>
        <v>0</v>
      </c>
      <c r="L22" s="38">
        <f>IF(OR(I22="снят",K22="снят"),100,I22+K22)</f>
        <v>0</v>
      </c>
      <c r="M22" s="32">
        <f>H22+L22</f>
        <v>11.619999999999997</v>
      </c>
      <c r="N22" s="32">
        <f>IF(M22&lt;100,I22+E22,"")</f>
        <v>5</v>
      </c>
      <c r="O22" s="32">
        <f>IF(M22&lt;100,F22+J22,"")</f>
        <v>47.62</v>
      </c>
      <c r="P22" s="52">
        <v>15</v>
      </c>
    </row>
    <row r="23" spans="1:16" ht="12.75">
      <c r="A23" s="31" t="s">
        <v>25</v>
      </c>
      <c r="B23" s="32">
        <v>138</v>
      </c>
      <c r="C23" s="33" t="s">
        <v>135</v>
      </c>
      <c r="D23" s="34" t="s">
        <v>273</v>
      </c>
      <c r="E23" s="35">
        <v>5</v>
      </c>
      <c r="F23" s="36">
        <v>48.53</v>
      </c>
      <c r="G23" s="37">
        <f>IF((F23-$E$6)&lt;0,0,IF(F23&gt;$H$6,"снят",(F23-$E$6)))</f>
        <v>7.530000000000001</v>
      </c>
      <c r="H23" s="38">
        <f>IF(OR(E23="снят",G23="снят"),100,E23+G23)</f>
        <v>12.530000000000001</v>
      </c>
      <c r="I23" s="39"/>
      <c r="J23" s="39"/>
      <c r="K23" s="37">
        <f>IF((J23-$I$6)&lt;0,0,IF(J23&gt;$L$6,"снят",(J23-$I$6)))</f>
        <v>0</v>
      </c>
      <c r="L23" s="38">
        <f>IF(OR(I23="снят",K23="снят"),100,I23+K23)</f>
        <v>0</v>
      </c>
      <c r="M23" s="32">
        <f>H23+L23</f>
        <v>12.530000000000001</v>
      </c>
      <c r="N23" s="32">
        <f>IF(M23&lt;100,I23+E23,"")</f>
        <v>5</v>
      </c>
      <c r="O23" s="32">
        <f>IF(M23&lt;100,F23+J23,"")</f>
        <v>48.53</v>
      </c>
      <c r="P23" s="52">
        <v>16</v>
      </c>
    </row>
    <row r="24" spans="1:16" ht="12.75">
      <c r="A24" s="31" t="s">
        <v>250</v>
      </c>
      <c r="B24" s="53">
        <v>168</v>
      </c>
      <c r="C24" s="54" t="s">
        <v>73</v>
      </c>
      <c r="D24" s="55" t="s">
        <v>274</v>
      </c>
      <c r="E24" s="50">
        <v>5</v>
      </c>
      <c r="F24" s="45">
        <v>48.58</v>
      </c>
      <c r="G24" s="37">
        <f>IF((F24-$E$6)&lt;0,0,IF(F24&gt;$H$6,"снят",(F24-$E$6)))</f>
        <v>7.579999999999998</v>
      </c>
      <c r="H24" s="38">
        <f>IF(OR(E24="снят",G24="снят"),100,E24+G24)</f>
        <v>12.579999999999998</v>
      </c>
      <c r="I24" s="39"/>
      <c r="J24" s="39"/>
      <c r="K24" s="37">
        <f>IF((J24-$I$6)&lt;0,0,IF(J24&gt;$L$6,"снят",(J24-$I$6)))</f>
        <v>0</v>
      </c>
      <c r="L24" s="38">
        <f>IF(OR(I24="снят",K24="снят"),100,I24+K24)</f>
        <v>0</v>
      </c>
      <c r="M24" s="32">
        <f>H24+L24</f>
        <v>12.579999999999998</v>
      </c>
      <c r="N24" s="32">
        <f>IF(M24&lt;100,I24+E24,"")</f>
        <v>5</v>
      </c>
      <c r="O24" s="32">
        <f>IF(M24&lt;100,F24+J24,"")</f>
        <v>48.58</v>
      </c>
      <c r="P24" s="52">
        <v>17</v>
      </c>
    </row>
    <row r="25" spans="1:16" ht="12.75">
      <c r="A25" s="31" t="s">
        <v>253</v>
      </c>
      <c r="B25" s="32">
        <v>160</v>
      </c>
      <c r="C25" s="43" t="s">
        <v>275</v>
      </c>
      <c r="D25" s="34" t="s">
        <v>276</v>
      </c>
      <c r="E25" s="50">
        <v>0</v>
      </c>
      <c r="F25" s="45">
        <v>53.96</v>
      </c>
      <c r="G25" s="37">
        <f>IF((F25-$E$6)&lt;0,0,IF(F25&gt;$H$6,"снят",(F25-$E$6)))</f>
        <v>12.96</v>
      </c>
      <c r="H25" s="38">
        <f>IF(OR(E25="снят",G25="снят"),100,E25+G25)</f>
        <v>12.96</v>
      </c>
      <c r="I25" s="39"/>
      <c r="J25" s="39"/>
      <c r="K25" s="37">
        <f>IF((J25-$I$6)&lt;0,0,IF(J25&gt;$L$6,"снят",(J25-$I$6)))</f>
        <v>0</v>
      </c>
      <c r="L25" s="38">
        <f>IF(OR(I25="снят",K25="снят"),100,I25+K25)</f>
        <v>0</v>
      </c>
      <c r="M25" s="32">
        <f>H25+L25</f>
        <v>12.96</v>
      </c>
      <c r="N25" s="32">
        <f>IF(M25&lt;100,I25+E25,"")</f>
        <v>0</v>
      </c>
      <c r="O25" s="32">
        <f>IF(M25&lt;100,F25+J25,"")</f>
        <v>53.96</v>
      </c>
      <c r="P25" s="52">
        <v>18</v>
      </c>
    </row>
    <row r="26" spans="1:16" ht="12.75">
      <c r="A26" s="31" t="s">
        <v>269</v>
      </c>
      <c r="B26" s="32">
        <v>133</v>
      </c>
      <c r="C26" s="43" t="s">
        <v>133</v>
      </c>
      <c r="D26" s="34" t="s">
        <v>277</v>
      </c>
      <c r="E26" s="50">
        <v>5</v>
      </c>
      <c r="F26" s="45">
        <v>50.1</v>
      </c>
      <c r="G26" s="37">
        <f>IF((F26-$E$6)&lt;0,0,IF(F26&gt;$H$6,"снят",(F26-$E$6)))</f>
        <v>9.100000000000001</v>
      </c>
      <c r="H26" s="38">
        <f>IF(OR(E26="снят",G26="снят"),100,E26+G26)</f>
        <v>14.100000000000001</v>
      </c>
      <c r="I26" s="39"/>
      <c r="J26" s="39"/>
      <c r="K26" s="37">
        <f>IF((J26-$I$6)&lt;0,0,IF(J26&gt;$L$6,"снят",(J26-$I$6)))</f>
        <v>0</v>
      </c>
      <c r="L26" s="38">
        <f>IF(OR(I26="снят",K26="снят"),100,I26+K26)</f>
        <v>0</v>
      </c>
      <c r="M26" s="32">
        <f>H26+L26</f>
        <v>14.100000000000001</v>
      </c>
      <c r="N26" s="32">
        <f>IF(M26&lt;100,I26+E26,"")</f>
        <v>5</v>
      </c>
      <c r="O26" s="32">
        <f>IF(M26&lt;100,F26+J26,"")</f>
        <v>50.1</v>
      </c>
      <c r="P26" s="52">
        <v>19</v>
      </c>
    </row>
    <row r="27" spans="1:16" ht="12.75">
      <c r="A27" s="31" t="s">
        <v>244</v>
      </c>
      <c r="B27" s="32">
        <v>143</v>
      </c>
      <c r="C27" s="54" t="s">
        <v>107</v>
      </c>
      <c r="D27" s="55" t="s">
        <v>278</v>
      </c>
      <c r="E27" s="50">
        <v>10</v>
      </c>
      <c r="F27" s="45">
        <v>46.1</v>
      </c>
      <c r="G27" s="37">
        <f>IF((F27-$E$6)&lt;0,0,IF(F27&gt;$H$6,"снят",(F27-$E$6)))</f>
        <v>5.100000000000001</v>
      </c>
      <c r="H27" s="38">
        <f>IF(OR(E27="снят",G27="снят"),100,E27+G27)</f>
        <v>15.100000000000001</v>
      </c>
      <c r="I27" s="39"/>
      <c r="J27" s="39"/>
      <c r="K27" s="37">
        <f>IF((J27-$I$6)&lt;0,0,IF(J27&gt;$L$6,"снят",(J27-$I$6)))</f>
        <v>0</v>
      </c>
      <c r="L27" s="38">
        <f>IF(OR(I27="снят",K27="снят"),100,I27+K27)</f>
        <v>0</v>
      </c>
      <c r="M27" s="32">
        <f>H27+L27</f>
        <v>15.100000000000001</v>
      </c>
      <c r="N27" s="32">
        <f>IF(M27&lt;100,I27+E27,"")</f>
        <v>10</v>
      </c>
      <c r="O27" s="32">
        <f>IF(M27&lt;100,F27+J27,"")</f>
        <v>46.1</v>
      </c>
      <c r="P27" s="52">
        <v>20</v>
      </c>
    </row>
    <row r="28" spans="1:16" ht="12.75">
      <c r="A28" s="31" t="s">
        <v>279</v>
      </c>
      <c r="B28" s="32">
        <v>119</v>
      </c>
      <c r="C28" s="33" t="s">
        <v>121</v>
      </c>
      <c r="D28" s="34" t="s">
        <v>280</v>
      </c>
      <c r="E28" s="35">
        <v>5</v>
      </c>
      <c r="F28" s="36">
        <v>51.69</v>
      </c>
      <c r="G28" s="37">
        <f>IF((F28-$E$6)&lt;0,0,IF(F28&gt;$H$6,"снят",(F28-$E$6)))</f>
        <v>10.689999999999998</v>
      </c>
      <c r="H28" s="38">
        <f>IF(OR(E28="снят",G28="снят"),100,E28+G28)</f>
        <v>15.689999999999998</v>
      </c>
      <c r="I28" s="39"/>
      <c r="J28" s="39"/>
      <c r="K28" s="37">
        <f>IF((J28-$I$6)&lt;0,0,IF(J28&gt;$L$6,"снят",(J28-$I$6)))</f>
        <v>0</v>
      </c>
      <c r="L28" s="38">
        <f>IF(OR(I28="снят",K28="снят"),100,I28+K28)</f>
        <v>0</v>
      </c>
      <c r="M28" s="32">
        <f>H28+L28</f>
        <v>15.689999999999998</v>
      </c>
      <c r="N28" s="32">
        <f>IF(M28&lt;100,I28+E28,"")</f>
        <v>5</v>
      </c>
      <c r="O28" s="32">
        <f>IF(M28&lt;100,F28+J28,"")</f>
        <v>51.69</v>
      </c>
      <c r="P28" s="52">
        <v>21</v>
      </c>
    </row>
    <row r="29" spans="1:16" ht="12.75">
      <c r="A29" s="31" t="s">
        <v>279</v>
      </c>
      <c r="B29" s="32">
        <v>164</v>
      </c>
      <c r="C29" s="43" t="s">
        <v>199</v>
      </c>
      <c r="D29" s="34" t="s">
        <v>281</v>
      </c>
      <c r="E29" s="50">
        <v>10</v>
      </c>
      <c r="F29" s="45">
        <v>48.08</v>
      </c>
      <c r="G29" s="37">
        <f>IF((F29-$E$6)&lt;0,0,IF(F29&gt;$H$6,"снят",(F29-$E$6)))</f>
        <v>7.079999999999998</v>
      </c>
      <c r="H29" s="38">
        <f>IF(OR(E29="снят",G29="снят"),100,E29+G29)</f>
        <v>17.08</v>
      </c>
      <c r="I29" s="39"/>
      <c r="J29" s="39"/>
      <c r="K29" s="37">
        <f>IF((J29-$I$6)&lt;0,0,IF(J29&gt;$L$6,"снят",(J29-$I$6)))</f>
        <v>0</v>
      </c>
      <c r="L29" s="38">
        <f>IF(OR(I29="снят",K29="снят"),100,I29+K29)</f>
        <v>0</v>
      </c>
      <c r="M29" s="32">
        <f>H29+L29</f>
        <v>17.08</v>
      </c>
      <c r="N29" s="32">
        <f>IF(M29&lt;100,I29+E29,"")</f>
        <v>10</v>
      </c>
      <c r="O29" s="32">
        <f>IF(M29&lt;100,F29+J29,"")</f>
        <v>48.08</v>
      </c>
      <c r="P29" s="52">
        <v>22</v>
      </c>
    </row>
    <row r="30" spans="1:16" ht="12.75">
      <c r="A30" s="31" t="s">
        <v>282</v>
      </c>
      <c r="B30" s="32">
        <v>120</v>
      </c>
      <c r="C30" s="33" t="s">
        <v>283</v>
      </c>
      <c r="D30" s="34" t="s">
        <v>284</v>
      </c>
      <c r="E30" s="35">
        <v>5</v>
      </c>
      <c r="F30" s="36">
        <v>53.73</v>
      </c>
      <c r="G30" s="37">
        <f>IF((F30-$E$6)&lt;0,0,IF(F30&gt;$H$6,"снят",(F30-$E$6)))</f>
        <v>12.729999999999997</v>
      </c>
      <c r="H30" s="38">
        <f>IF(OR(E30="снят",G30="снят"),100,E30+G30)</f>
        <v>17.729999999999997</v>
      </c>
      <c r="I30" s="39"/>
      <c r="J30" s="39"/>
      <c r="K30" s="37">
        <f>IF((J30-$I$6)&lt;0,0,IF(J30&gt;$L$6,"снят",(J30-$I$6)))</f>
        <v>0</v>
      </c>
      <c r="L30" s="38">
        <f>IF(OR(I30="снят",K30="снят"),100,I30+K30)</f>
        <v>0</v>
      </c>
      <c r="M30" s="32">
        <f>H30+L30</f>
        <v>17.729999999999997</v>
      </c>
      <c r="N30" s="32">
        <f>IF(M30&lt;100,I30+E30,"")</f>
        <v>5</v>
      </c>
      <c r="O30" s="32">
        <f>IF(M30&lt;100,F30+J30,"")</f>
        <v>53.73</v>
      </c>
      <c r="P30" s="52">
        <v>23</v>
      </c>
    </row>
    <row r="31" spans="1:16" ht="12.75">
      <c r="A31" s="31" t="s">
        <v>253</v>
      </c>
      <c r="B31" s="32">
        <v>118</v>
      </c>
      <c r="C31" s="33" t="s">
        <v>275</v>
      </c>
      <c r="D31" s="34" t="s">
        <v>285</v>
      </c>
      <c r="E31" s="35">
        <v>5</v>
      </c>
      <c r="F31" s="36">
        <v>54.97</v>
      </c>
      <c r="G31" s="37">
        <f>IF((F31-$E$6)&lt;0,0,IF(F31&gt;$H$6,"снят",(F31-$E$6)))</f>
        <v>13.969999999999999</v>
      </c>
      <c r="H31" s="38">
        <f>IF(OR(E31="снят",G31="снят"),100,E31+G31)</f>
        <v>18.97</v>
      </c>
      <c r="I31" s="39"/>
      <c r="J31" s="39"/>
      <c r="K31" s="37">
        <f>IF((J31-$I$6)&lt;0,0,IF(J31&gt;$L$6,"снят",(J31-$I$6)))</f>
        <v>0</v>
      </c>
      <c r="L31" s="38">
        <f>IF(OR(I31="снят",K31="снят"),100,I31+K31)</f>
        <v>0</v>
      </c>
      <c r="M31" s="32">
        <f>H31+L31</f>
        <v>18.97</v>
      </c>
      <c r="N31" s="32">
        <f>IF(M31&lt;100,I31+E31,"")</f>
        <v>5</v>
      </c>
      <c r="O31" s="32">
        <f>IF(M31&lt;100,F31+J31,"")</f>
        <v>54.97</v>
      </c>
      <c r="P31" s="52">
        <v>24</v>
      </c>
    </row>
    <row r="32" spans="1:16" ht="12.75">
      <c r="A32" s="31" t="s">
        <v>250</v>
      </c>
      <c r="B32" s="32">
        <v>122</v>
      </c>
      <c r="C32" s="33" t="s">
        <v>286</v>
      </c>
      <c r="D32" s="34" t="s">
        <v>287</v>
      </c>
      <c r="E32" s="35">
        <v>10</v>
      </c>
      <c r="F32" s="36">
        <v>50.75</v>
      </c>
      <c r="G32" s="37">
        <f>IF((F32-$E$6)&lt;0,0,IF(F32&gt;$H$6,"снят",(F32-$E$6)))</f>
        <v>9.75</v>
      </c>
      <c r="H32" s="38">
        <f>IF(OR(E32="снят",G32="снят"),100,E32+G32)</f>
        <v>19.75</v>
      </c>
      <c r="I32" s="39"/>
      <c r="J32" s="39"/>
      <c r="K32" s="37">
        <f>IF((J32-$I$6)&lt;0,0,IF(J32&gt;$L$6,"снят",(J32-$I$6)))</f>
        <v>0</v>
      </c>
      <c r="L32" s="38">
        <f>IF(OR(I32="снят",K32="снят"),100,I32+K32)</f>
        <v>0</v>
      </c>
      <c r="M32" s="32">
        <f>H32+L32</f>
        <v>19.75</v>
      </c>
      <c r="N32" s="32">
        <f>IF(M32&lt;100,I32+E32,"")</f>
        <v>10</v>
      </c>
      <c r="O32" s="32">
        <f>IF(M32&lt;100,F32+J32,"")</f>
        <v>50.75</v>
      </c>
      <c r="P32" s="52">
        <v>25</v>
      </c>
    </row>
    <row r="33" spans="1:16" ht="12.75">
      <c r="A33" s="31" t="s">
        <v>288</v>
      </c>
      <c r="B33" s="32">
        <v>147</v>
      </c>
      <c r="C33" s="43" t="s">
        <v>289</v>
      </c>
      <c r="D33" s="34" t="s">
        <v>290</v>
      </c>
      <c r="E33" s="50">
        <v>5</v>
      </c>
      <c r="F33" s="45">
        <v>56.25</v>
      </c>
      <c r="G33" s="37">
        <f>IF((F33-$E$6)&lt;0,0,IF(F33&gt;$H$6,"снят",(F33-$E$6)))</f>
        <v>15.25</v>
      </c>
      <c r="H33" s="38">
        <f>IF(OR(E33="снят",G33="снят"),100,E33+G33)</f>
        <v>20.25</v>
      </c>
      <c r="I33" s="39"/>
      <c r="J33" s="39"/>
      <c r="K33" s="37">
        <f>IF((J33-$I$6)&lt;0,0,IF(J33&gt;$L$6,"снят",(J33-$I$6)))</f>
        <v>0</v>
      </c>
      <c r="L33" s="38">
        <f>IF(OR(I33="снят",K33="снят"),100,I33+K33)</f>
        <v>0</v>
      </c>
      <c r="M33" s="32">
        <f>H33+L33</f>
        <v>20.25</v>
      </c>
      <c r="N33" s="32">
        <f>IF(M33&lt;100,I33+E33,"")</f>
        <v>5</v>
      </c>
      <c r="O33" s="32">
        <f>IF(M33&lt;100,F33+J33,"")</f>
        <v>56.25</v>
      </c>
      <c r="P33" s="52">
        <v>26</v>
      </c>
    </row>
    <row r="34" spans="1:16" ht="12.75">
      <c r="A34" s="31" t="s">
        <v>258</v>
      </c>
      <c r="B34" s="32">
        <v>121</v>
      </c>
      <c r="C34" s="33" t="s">
        <v>254</v>
      </c>
      <c r="D34" s="34" t="s">
        <v>291</v>
      </c>
      <c r="E34" s="35">
        <v>5</v>
      </c>
      <c r="F34" s="36">
        <v>56.35</v>
      </c>
      <c r="G34" s="37">
        <f>IF((F34-$E$6)&lt;0,0,IF(F34&gt;$H$6,"снят",(F34-$E$6)))</f>
        <v>15.350000000000001</v>
      </c>
      <c r="H34" s="38">
        <f>IF(OR(E34="снят",G34="снят"),100,E34+G34)</f>
        <v>20.35</v>
      </c>
      <c r="I34" s="39"/>
      <c r="J34" s="39"/>
      <c r="K34" s="37">
        <f>IF((J34-$I$6)&lt;0,0,IF(J34&gt;$L$6,"снят",(J34-$I$6)))</f>
        <v>0</v>
      </c>
      <c r="L34" s="38">
        <f>IF(OR(I34="снят",K34="снят"),100,I34+K34)</f>
        <v>0</v>
      </c>
      <c r="M34" s="32">
        <f>H34+L34</f>
        <v>20.35</v>
      </c>
      <c r="N34" s="32">
        <f>IF(M34&lt;100,I34+E34,"")</f>
        <v>5</v>
      </c>
      <c r="O34" s="32">
        <f>IF(M34&lt;100,F34+J34,"")</f>
        <v>56.35</v>
      </c>
      <c r="P34" s="52">
        <v>27</v>
      </c>
    </row>
    <row r="35" spans="1:16" ht="12.75">
      <c r="A35" s="31"/>
      <c r="B35" s="32">
        <v>127</v>
      </c>
      <c r="C35" s="33" t="s">
        <v>292</v>
      </c>
      <c r="D35" s="34" t="s">
        <v>293</v>
      </c>
      <c r="E35" s="35">
        <v>5</v>
      </c>
      <c r="F35" s="36">
        <v>59.3</v>
      </c>
      <c r="G35" s="37">
        <f>IF((F35-$E$6)&lt;0,0,IF(F35&gt;$H$6,"снят",(F35-$E$6)))</f>
        <v>18.299999999999997</v>
      </c>
      <c r="H35" s="38">
        <f>IF(OR(E35="снят",G35="снят"),100,E35+G35)</f>
        <v>23.299999999999997</v>
      </c>
      <c r="I35" s="39"/>
      <c r="J35" s="39"/>
      <c r="K35" s="37">
        <f>IF((J35-$I$6)&lt;0,0,IF(J35&gt;$L$6,"снят",(J35-$I$6)))</f>
        <v>0</v>
      </c>
      <c r="L35" s="38">
        <f>IF(OR(I35="снят",K35="снят"),100,I35+K35)</f>
        <v>0</v>
      </c>
      <c r="M35" s="32">
        <f>H35+L35</f>
        <v>23.299999999999997</v>
      </c>
      <c r="N35" s="32">
        <f>IF(M35&lt;100,I35+E35,"")</f>
        <v>5</v>
      </c>
      <c r="O35" s="32">
        <f>IF(M35&lt;100,F35+J35,"")</f>
        <v>59.3</v>
      </c>
      <c r="P35" s="52">
        <v>28</v>
      </c>
    </row>
    <row r="36" spans="1:16" ht="12.75">
      <c r="A36" s="31" t="s">
        <v>266</v>
      </c>
      <c r="B36" s="32">
        <v>150</v>
      </c>
      <c r="C36" s="43" t="s">
        <v>294</v>
      </c>
      <c r="D36" s="34" t="s">
        <v>295</v>
      </c>
      <c r="E36" s="50">
        <v>10</v>
      </c>
      <c r="F36" s="45">
        <v>57.86</v>
      </c>
      <c r="G36" s="37">
        <f>IF((F36-$E$6)&lt;0,0,IF(F36&gt;$H$6,"снят",(F36-$E$6)))</f>
        <v>16.86</v>
      </c>
      <c r="H36" s="38">
        <f>IF(OR(E36="снят",G36="снят"),100,E36+G36)</f>
        <v>26.86</v>
      </c>
      <c r="I36" s="39"/>
      <c r="J36" s="39"/>
      <c r="K36" s="37">
        <f>IF((J36-$I$6)&lt;0,0,IF(J36&gt;$L$6,"снят",(J36-$I$6)))</f>
        <v>0</v>
      </c>
      <c r="L36" s="38">
        <f>IF(OR(I36="снят",K36="снят"),100,I36+K36)</f>
        <v>0</v>
      </c>
      <c r="M36" s="32">
        <f>H36+L36</f>
        <v>26.86</v>
      </c>
      <c r="N36" s="32">
        <f>IF(M36&lt;100,I36+E36,"")</f>
        <v>10</v>
      </c>
      <c r="O36" s="32">
        <f>IF(M36&lt;100,F36+J36,"")</f>
        <v>57.86</v>
      </c>
      <c r="P36" s="52">
        <v>29</v>
      </c>
    </row>
    <row r="37" spans="1:16" ht="12.75">
      <c r="A37" s="147" t="s">
        <v>269</v>
      </c>
      <c r="B37" s="32">
        <v>116</v>
      </c>
      <c r="C37" s="33" t="s">
        <v>133</v>
      </c>
      <c r="D37" s="34" t="s">
        <v>296</v>
      </c>
      <c r="E37" s="35" t="s">
        <v>91</v>
      </c>
      <c r="F37" s="36"/>
      <c r="G37" s="37">
        <f>IF((F37-$E$6)&lt;0,0,IF(F37&gt;$H$6,"снят",(F37-$E$6)))</f>
        <v>0</v>
      </c>
      <c r="H37" s="38">
        <f>IF(OR(E37="снят",G37="снят"),100,E37+G37)</f>
        <v>100</v>
      </c>
      <c r="I37" s="39"/>
      <c r="J37" s="39"/>
      <c r="K37" s="37">
        <f>IF((J37-$I$6)&lt;0,0,IF(J37&gt;$L$6,"снят",(J37-$I$6)))</f>
        <v>0</v>
      </c>
      <c r="L37" s="38">
        <f>IF(OR(I37="снят",K37="снят"),100,I37+K37)</f>
        <v>0</v>
      </c>
      <c r="M37" s="32">
        <f>H37+L37</f>
        <v>100</v>
      </c>
      <c r="N37" s="32">
        <f>IF(M37&lt;100,I37+E37,"")</f>
      </c>
      <c r="O37" s="32">
        <f>IF(M37&lt;100,F37+J37,"")</f>
      </c>
      <c r="P37" s="42"/>
    </row>
    <row r="38" spans="1:16" ht="12.75">
      <c r="A38" s="31" t="s">
        <v>39</v>
      </c>
      <c r="B38" s="32">
        <v>117</v>
      </c>
      <c r="C38" s="33" t="s">
        <v>53</v>
      </c>
      <c r="D38" s="34" t="s">
        <v>297</v>
      </c>
      <c r="E38" s="35" t="s">
        <v>91</v>
      </c>
      <c r="F38" s="36"/>
      <c r="G38" s="37">
        <f>IF((F38-$E$6)&lt;0,0,IF(F38&gt;$H$6,"снят",(F38-$E$6)))</f>
        <v>0</v>
      </c>
      <c r="H38" s="38">
        <f>IF(OR(E38="снят",G38="снят"),100,E38+G38)</f>
        <v>100</v>
      </c>
      <c r="I38" s="39"/>
      <c r="J38" s="39"/>
      <c r="K38" s="37">
        <f>IF((J38-$I$6)&lt;0,0,IF(J38&gt;$L$6,"снят",(J38-$I$6)))</f>
        <v>0</v>
      </c>
      <c r="L38" s="38">
        <f>IF(OR(I38="снят",K38="снят"),100,I38+K38)</f>
        <v>0</v>
      </c>
      <c r="M38" s="32">
        <f>H38+L38</f>
        <v>100</v>
      </c>
      <c r="N38" s="32">
        <f>IF(M38&lt;100,I38+E38,"")</f>
      </c>
      <c r="O38" s="32">
        <f>IF(M38&lt;100,F38+J38,"")</f>
      </c>
      <c r="P38" s="42"/>
    </row>
    <row r="39" spans="1:16" ht="12.75">
      <c r="A39" s="31"/>
      <c r="B39" s="32">
        <v>123</v>
      </c>
      <c r="C39" s="33" t="s">
        <v>298</v>
      </c>
      <c r="D39" s="34" t="s">
        <v>299</v>
      </c>
      <c r="E39" s="35" t="s">
        <v>91</v>
      </c>
      <c r="F39" s="36"/>
      <c r="G39" s="37">
        <f>IF((F39-$E$6)&lt;0,0,IF(F39&gt;$H$6,"снят",(F39-$E$6)))</f>
        <v>0</v>
      </c>
      <c r="H39" s="38">
        <f>IF(OR(E39="снят",G39="снят"),100,E39+G39)</f>
        <v>100</v>
      </c>
      <c r="I39" s="39"/>
      <c r="J39" s="39"/>
      <c r="K39" s="37">
        <f>IF((J39-$I$6)&lt;0,0,IF(J39&gt;$L$6,"снят",(J39-$I$6)))</f>
        <v>0</v>
      </c>
      <c r="L39" s="38">
        <f>IF(OR(I39="снят",K39="снят"),100,I39+K39)</f>
        <v>0</v>
      </c>
      <c r="M39" s="32">
        <f>H39+L39</f>
        <v>100</v>
      </c>
      <c r="N39" s="32">
        <f>IF(M39&lt;100,I39+E39,"")</f>
      </c>
      <c r="O39" s="32">
        <f>IF(M39&lt;100,F39+J39,"")</f>
      </c>
      <c r="P39" s="52"/>
    </row>
    <row r="40" spans="1:16" ht="12.75">
      <c r="A40" s="31"/>
      <c r="B40" s="32">
        <v>124</v>
      </c>
      <c r="C40" s="33" t="s">
        <v>271</v>
      </c>
      <c r="D40" s="34" t="s">
        <v>300</v>
      </c>
      <c r="E40" s="35" t="s">
        <v>91</v>
      </c>
      <c r="F40" s="36"/>
      <c r="G40" s="37">
        <f>IF((F40-$E$6)&lt;0,0,IF(F40&gt;$H$6,"снят",(F40-$E$6)))</f>
        <v>0</v>
      </c>
      <c r="H40" s="38">
        <f>IF(OR(E40="снят",G40="снят"),100,E40+G40)</f>
        <v>100</v>
      </c>
      <c r="I40" s="39"/>
      <c r="J40" s="39"/>
      <c r="K40" s="37">
        <f>IF((J40-$I$6)&lt;0,0,IF(J40&gt;$L$6,"снят",(J40-$I$6)))</f>
        <v>0</v>
      </c>
      <c r="L40" s="38">
        <f>IF(OR(I40="снят",K40="снят"),100,I40+K40)</f>
        <v>0</v>
      </c>
      <c r="M40" s="32">
        <f>H40+L40</f>
        <v>100</v>
      </c>
      <c r="N40" s="32">
        <f>IF(M40&lt;100,I40+E40,"")</f>
      </c>
      <c r="O40" s="32">
        <f>IF(M40&lt;100,F40+J40,"")</f>
      </c>
      <c r="P40" s="52"/>
    </row>
    <row r="41" spans="1:16" ht="12.75">
      <c r="A41" s="31"/>
      <c r="B41" s="32">
        <v>129</v>
      </c>
      <c r="C41" s="33" t="s">
        <v>301</v>
      </c>
      <c r="D41" s="34" t="s">
        <v>302</v>
      </c>
      <c r="E41" s="35" t="s">
        <v>91</v>
      </c>
      <c r="F41" s="36"/>
      <c r="G41" s="37">
        <f>IF((F41-$E$6)&lt;0,0,IF(F41&gt;$H$6,"снят",(F41-$E$6)))</f>
        <v>0</v>
      </c>
      <c r="H41" s="38">
        <f>IF(OR(E41="снят",G41="снят"),100,E41+G41)</f>
        <v>100</v>
      </c>
      <c r="I41" s="39"/>
      <c r="J41" s="39"/>
      <c r="K41" s="37">
        <f>IF((J41-$I$6)&lt;0,0,IF(J41&gt;$L$6,"снят",(J41-$I$6)))</f>
        <v>0</v>
      </c>
      <c r="L41" s="38">
        <f>IF(OR(I41="снят",K41="снят"),100,I41+K41)</f>
        <v>0</v>
      </c>
      <c r="M41" s="32">
        <f>H41+L41</f>
        <v>100</v>
      </c>
      <c r="N41" s="32">
        <f>IF(M41&lt;100,I41+E41,"")</f>
      </c>
      <c r="O41" s="32">
        <f>IF(M41&lt;100,F41+J41,"")</f>
      </c>
      <c r="P41" s="52"/>
    </row>
    <row r="42" spans="1:16" ht="12.75">
      <c r="A42" s="31"/>
      <c r="B42" s="32">
        <v>130</v>
      </c>
      <c r="C42" s="33" t="s">
        <v>303</v>
      </c>
      <c r="D42" s="34" t="s">
        <v>304</v>
      </c>
      <c r="E42" s="35" t="s">
        <v>91</v>
      </c>
      <c r="F42" s="36"/>
      <c r="G42" s="37">
        <f>IF((F42-$E$6)&lt;0,0,IF(F42&gt;$H$6,"снят",(F42-$E$6)))</f>
        <v>0</v>
      </c>
      <c r="H42" s="38">
        <f>IF(OR(E42="снят",G42="снят"),100,E42+G42)</f>
        <v>100</v>
      </c>
      <c r="I42" s="39"/>
      <c r="J42" s="39"/>
      <c r="K42" s="37">
        <f>IF((J42-$I$6)&lt;0,0,IF(J42&gt;$L$6,"снят",(J42-$I$6)))</f>
        <v>0</v>
      </c>
      <c r="L42" s="38">
        <f>IF(OR(I42="снят",K42="снят"),100,I42+K42)</f>
        <v>0</v>
      </c>
      <c r="M42" s="32">
        <f>H42+L42</f>
        <v>100</v>
      </c>
      <c r="N42" s="32">
        <f>IF(M42&lt;100,I42+E42,"")</f>
      </c>
      <c r="O42" s="32">
        <f>IF(M42&lt;100,F42+J42,"")</f>
      </c>
      <c r="P42" s="52"/>
    </row>
    <row r="43" spans="1:16" ht="12.75">
      <c r="A43" s="31" t="s">
        <v>25</v>
      </c>
      <c r="B43" s="32">
        <v>132</v>
      </c>
      <c r="C43" s="43" t="s">
        <v>305</v>
      </c>
      <c r="D43" s="34" t="s">
        <v>306</v>
      </c>
      <c r="E43" s="50" t="s">
        <v>91</v>
      </c>
      <c r="F43" s="45"/>
      <c r="G43" s="37">
        <f>IF((F43-$E$6)&lt;0,0,IF(F43&gt;$H$6,"снят",(F43-$E$6)))</f>
        <v>0</v>
      </c>
      <c r="H43" s="38">
        <f>IF(OR(E43="снят",G43="снят"),100,E43+G43)</f>
        <v>100</v>
      </c>
      <c r="I43" s="39"/>
      <c r="J43" s="39"/>
      <c r="K43" s="37">
        <f>IF((J43-$I$6)&lt;0,0,IF(J43&gt;$L$6,"снят",(J43-$I$6)))</f>
        <v>0</v>
      </c>
      <c r="L43" s="38">
        <f>IF(OR(I43="снят",K43="снят"),100,I43+K43)</f>
        <v>0</v>
      </c>
      <c r="M43" s="32">
        <f>H43+L43</f>
        <v>100</v>
      </c>
      <c r="N43" s="32">
        <f>IF(M43&lt;100,I43+E43,"")</f>
      </c>
      <c r="O43" s="32">
        <f>IF(M43&lt;100,F43+J43,"")</f>
      </c>
      <c r="P43" s="52"/>
    </row>
    <row r="44" spans="1:16" ht="12.75">
      <c r="A44" s="31" t="s">
        <v>269</v>
      </c>
      <c r="B44" s="32">
        <v>134</v>
      </c>
      <c r="C44" s="33" t="s">
        <v>307</v>
      </c>
      <c r="D44" s="34" t="s">
        <v>308</v>
      </c>
      <c r="E44" s="35" t="s">
        <v>91</v>
      </c>
      <c r="F44" s="36"/>
      <c r="G44" s="37">
        <f>IF((F44-$E$6)&lt;0,0,IF(F44&gt;$H$6,"снят",(F44-$E$6)))</f>
        <v>0</v>
      </c>
      <c r="H44" s="38">
        <f>IF(OR(E44="снят",G44="снят"),100,E44+G44)</f>
        <v>100</v>
      </c>
      <c r="I44" s="39"/>
      <c r="J44" s="39"/>
      <c r="K44" s="37">
        <f>IF((J44-$I$6)&lt;0,0,IF(J44&gt;$L$6,"снят",(J44-$I$6)))</f>
        <v>0</v>
      </c>
      <c r="L44" s="38">
        <f>IF(OR(I44="снят",K44="снят"),100,I44+K44)</f>
        <v>0</v>
      </c>
      <c r="M44" s="32">
        <f>H44+L44</f>
        <v>100</v>
      </c>
      <c r="N44" s="32">
        <f>IF(M44&lt;100,I44+E44,"")</f>
      </c>
      <c r="O44" s="32">
        <f>IF(M44&lt;100,F44+J44,"")</f>
      </c>
      <c r="P44" s="52"/>
    </row>
    <row r="45" spans="1:16" ht="12.75">
      <c r="A45" s="31" t="s">
        <v>25</v>
      </c>
      <c r="B45" s="32">
        <v>139</v>
      </c>
      <c r="C45" s="43" t="s">
        <v>309</v>
      </c>
      <c r="D45" s="34" t="s">
        <v>310</v>
      </c>
      <c r="E45" s="50" t="s">
        <v>91</v>
      </c>
      <c r="F45" s="45"/>
      <c r="G45" s="37">
        <f>IF((F45-$E$6)&lt;0,0,IF(F45&gt;$H$6,"снят",(F45-$E$6)))</f>
        <v>0</v>
      </c>
      <c r="H45" s="38">
        <f>IF(OR(E45="снят",G45="снят"),100,E45+G45)</f>
        <v>100</v>
      </c>
      <c r="I45" s="39"/>
      <c r="J45" s="39"/>
      <c r="K45" s="37">
        <f>IF((J45-$I$6)&lt;0,0,IF(J45&gt;$L$6,"снят",(J45-$I$6)))</f>
        <v>0</v>
      </c>
      <c r="L45" s="38">
        <f>IF(OR(I45="снят",K45="снят"),100,I45+K45)</f>
        <v>0</v>
      </c>
      <c r="M45" s="32">
        <f>H45+L45</f>
        <v>100</v>
      </c>
      <c r="N45" s="32">
        <f>IF(M45&lt;100,I45+E45,"")</f>
      </c>
      <c r="O45" s="32">
        <f>IF(M45&lt;100,F45+J45,"")</f>
      </c>
      <c r="P45" s="52"/>
    </row>
    <row r="46" spans="1:16" ht="12.75">
      <c r="A46" s="31" t="s">
        <v>244</v>
      </c>
      <c r="B46" s="32">
        <v>142</v>
      </c>
      <c r="C46" s="33" t="s">
        <v>311</v>
      </c>
      <c r="D46" s="34" t="s">
        <v>312</v>
      </c>
      <c r="E46" s="35" t="s">
        <v>91</v>
      </c>
      <c r="F46" s="36"/>
      <c r="G46" s="37">
        <f>IF((F46-$E$6)&lt;0,0,IF(F46&gt;$H$6,"снят",(F46-$E$6)))</f>
        <v>0</v>
      </c>
      <c r="H46" s="38">
        <f>IF(OR(E46="снят",G46="снят"),100,E46+G46)</f>
        <v>100</v>
      </c>
      <c r="I46" s="39"/>
      <c r="J46" s="39"/>
      <c r="K46" s="37">
        <f>IF((J46-$I$6)&lt;0,0,IF(J46&gt;$L$6,"снят",(J46-$I$6)))</f>
        <v>0</v>
      </c>
      <c r="L46" s="38">
        <f>IF(OR(I46="снят",K46="снят"),100,I46+K46)</f>
        <v>0</v>
      </c>
      <c r="M46" s="32">
        <f>H46+L46</f>
        <v>100</v>
      </c>
      <c r="N46" s="32">
        <f>IF(M46&lt;100,I46+E46,"")</f>
      </c>
      <c r="O46" s="32">
        <f>IF(M46&lt;100,F46+J46,"")</f>
      </c>
      <c r="P46" s="52"/>
    </row>
    <row r="47" spans="1:16" ht="12.75">
      <c r="A47" s="31" t="s">
        <v>288</v>
      </c>
      <c r="B47" s="32">
        <v>144</v>
      </c>
      <c r="C47" s="43" t="s">
        <v>177</v>
      </c>
      <c r="D47" s="34" t="s">
        <v>313</v>
      </c>
      <c r="E47" s="50" t="s">
        <v>91</v>
      </c>
      <c r="F47" s="45"/>
      <c r="G47" s="37">
        <f>IF((F47-$E$6)&lt;0,0,IF(F47&gt;$H$6,"снят",(F47-$E$6)))</f>
        <v>0</v>
      </c>
      <c r="H47" s="38">
        <f>IF(OR(E47="снят",G47="снят"),100,E47+G47)</f>
        <v>100</v>
      </c>
      <c r="I47" s="39"/>
      <c r="J47" s="39"/>
      <c r="K47" s="37">
        <f>IF((J47-$I$6)&lt;0,0,IF(J47&gt;$L$6,"снят",(J47-$I$6)))</f>
        <v>0</v>
      </c>
      <c r="L47" s="38">
        <f>IF(OR(I47="снят",K47="снят"),100,I47+K47)</f>
        <v>0</v>
      </c>
      <c r="M47" s="32">
        <f>H47+L47</f>
        <v>100</v>
      </c>
      <c r="N47" s="32">
        <f>IF(M47&lt;100,I47+E47,"")</f>
      </c>
      <c r="O47" s="32">
        <f>IF(M47&lt;100,F47+J47,"")</f>
      </c>
      <c r="P47" s="52"/>
    </row>
    <row r="48" spans="1:16" ht="12.75">
      <c r="A48" s="31" t="s">
        <v>288</v>
      </c>
      <c r="B48" s="32">
        <v>145</v>
      </c>
      <c r="C48" s="43" t="s">
        <v>314</v>
      </c>
      <c r="D48" s="34" t="s">
        <v>315</v>
      </c>
      <c r="E48" s="50" t="s">
        <v>91</v>
      </c>
      <c r="F48" s="45"/>
      <c r="G48" s="37">
        <f>IF((F48-$E$6)&lt;0,0,IF(F48&gt;$H$6,"снят",(F48-$E$6)))</f>
        <v>0</v>
      </c>
      <c r="H48" s="38">
        <f>IF(OR(E48="снят",G48="снят"),100,E48+G48)</f>
        <v>100</v>
      </c>
      <c r="I48" s="39"/>
      <c r="J48" s="39"/>
      <c r="K48" s="37">
        <f>IF((J48-$I$6)&lt;0,0,IF(J48&gt;$L$6,"снят",(J48-$I$6)))</f>
        <v>0</v>
      </c>
      <c r="L48" s="38">
        <f>IF(OR(I48="снят",K48="снят"),100,I48+K48)</f>
        <v>0</v>
      </c>
      <c r="M48" s="32">
        <f>H48+L48</f>
        <v>100</v>
      </c>
      <c r="N48" s="32">
        <f>IF(M48&lt;100,I48+E48,"")</f>
      </c>
      <c r="O48" s="32">
        <f>IF(M48&lt;100,F48+J48,"")</f>
      </c>
      <c r="P48" s="52"/>
    </row>
    <row r="49" spans="1:16" ht="12.75">
      <c r="A49" s="31" t="s">
        <v>288</v>
      </c>
      <c r="B49" s="32">
        <v>146</v>
      </c>
      <c r="C49" s="43" t="s">
        <v>316</v>
      </c>
      <c r="D49" s="34" t="s">
        <v>317</v>
      </c>
      <c r="E49" s="50">
        <v>5</v>
      </c>
      <c r="F49" s="45">
        <v>66.04</v>
      </c>
      <c r="G49" s="37" t="str">
        <f>IF((F49-$E$6)&lt;0,0,IF(F49&gt;$H$6,"снят",(F49-$E$6)))</f>
        <v>снят</v>
      </c>
      <c r="H49" s="38">
        <f>IF(OR(E49="снят",G49="снят"),100,E49+G49)</f>
        <v>100</v>
      </c>
      <c r="I49" s="39"/>
      <c r="J49" s="39"/>
      <c r="K49" s="37">
        <f>IF((J49-$I$6)&lt;0,0,IF(J49&gt;$L$6,"снят",(J49-$I$6)))</f>
        <v>0</v>
      </c>
      <c r="L49" s="38">
        <f>IF(OR(I49="снят",K49="снят"),100,I49+K49)</f>
        <v>0</v>
      </c>
      <c r="M49" s="32">
        <f>H49+L49</f>
        <v>100</v>
      </c>
      <c r="N49" s="32">
        <f>IF(M49&lt;100,I49+E49,"")</f>
      </c>
      <c r="O49" s="32">
        <f>IF(M49&lt;100,F49+J49,"")</f>
      </c>
      <c r="P49" s="52"/>
    </row>
    <row r="50" spans="1:16" ht="12.75">
      <c r="A50" s="31" t="s">
        <v>266</v>
      </c>
      <c r="B50" s="32">
        <v>148</v>
      </c>
      <c r="C50" s="43" t="s">
        <v>318</v>
      </c>
      <c r="D50" s="34" t="s">
        <v>319</v>
      </c>
      <c r="E50" s="50" t="s">
        <v>91</v>
      </c>
      <c r="F50" s="45"/>
      <c r="G50" s="37">
        <f>IF((F50-$E$6)&lt;0,0,IF(F50&gt;$H$6,"снят",(F50-$E$6)))</f>
        <v>0</v>
      </c>
      <c r="H50" s="38">
        <f>IF(OR(E50="снят",G50="снят"),100,E50+G50)</f>
        <v>100</v>
      </c>
      <c r="I50" s="39"/>
      <c r="J50" s="39"/>
      <c r="K50" s="37">
        <f>IF((J50-$I$6)&lt;0,0,IF(J50&gt;$L$6,"снят",(J50-$I$6)))</f>
        <v>0</v>
      </c>
      <c r="L50" s="38">
        <f>IF(OR(I50="снят",K50="снят"),100,I50+K50)</f>
        <v>0</v>
      </c>
      <c r="M50" s="32">
        <f>H50+L50</f>
        <v>100</v>
      </c>
      <c r="N50" s="32">
        <f>IF(M50&lt;100,I50+E50,"")</f>
      </c>
      <c r="O50" s="32">
        <f>IF(M50&lt;100,F50+J50,"")</f>
      </c>
      <c r="P50" s="52"/>
    </row>
    <row r="51" spans="1:16" ht="12.75">
      <c r="A51" s="31" t="s">
        <v>266</v>
      </c>
      <c r="B51" s="32">
        <v>151</v>
      </c>
      <c r="C51" s="43" t="s">
        <v>320</v>
      </c>
      <c r="D51" s="34" t="s">
        <v>321</v>
      </c>
      <c r="E51" s="50" t="s">
        <v>91</v>
      </c>
      <c r="F51" s="45"/>
      <c r="G51" s="37">
        <f>IF((F51-$E$6)&lt;0,0,IF(F51&gt;$H$6,"снят",(F51-$E$6)))</f>
        <v>0</v>
      </c>
      <c r="H51" s="38">
        <f>IF(OR(E51="снят",G51="снят"),100,E51+G51)</f>
        <v>100</v>
      </c>
      <c r="I51" s="39"/>
      <c r="J51" s="39"/>
      <c r="K51" s="37">
        <f>IF((J51-$I$6)&lt;0,0,IF(J51&gt;$L$6,"снят",(J51-$I$6)))</f>
        <v>0</v>
      </c>
      <c r="L51" s="38">
        <f>IF(OR(I51="снят",K51="снят"),100,I51+K51)</f>
        <v>0</v>
      </c>
      <c r="M51" s="32">
        <f>H51+L51</f>
        <v>100</v>
      </c>
      <c r="N51" s="32">
        <f>IF(M51&lt;100,I51+E51,"")</f>
      </c>
      <c r="O51" s="32">
        <f>IF(M51&lt;100,F51+J51,"")</f>
      </c>
      <c r="P51" s="52"/>
    </row>
    <row r="52" spans="1:16" ht="12.75">
      <c r="A52" s="31" t="s">
        <v>39</v>
      </c>
      <c r="B52" s="32">
        <v>154</v>
      </c>
      <c r="C52" s="43" t="s">
        <v>53</v>
      </c>
      <c r="D52" s="34" t="s">
        <v>322</v>
      </c>
      <c r="E52" s="50" t="s">
        <v>91</v>
      </c>
      <c r="F52" s="45"/>
      <c r="G52" s="37">
        <f>IF((F52-$E$6)&lt;0,0,IF(F52&gt;$H$6,"снят",(F52-$E$6)))</f>
        <v>0</v>
      </c>
      <c r="H52" s="38">
        <f>IF(OR(E52="снят",G52="снят"),100,E52+G52)</f>
        <v>100</v>
      </c>
      <c r="I52" s="39"/>
      <c r="J52" s="39"/>
      <c r="K52" s="37">
        <f>IF((J52-$I$6)&lt;0,0,IF(J52&gt;$L$6,"снят",(J52-$I$6)))</f>
        <v>0</v>
      </c>
      <c r="L52" s="38">
        <f>IF(OR(I52="снят",K52="снят"),100,I52+K52)</f>
        <v>0</v>
      </c>
      <c r="M52" s="32">
        <f>H52+L52</f>
        <v>100</v>
      </c>
      <c r="N52" s="32">
        <f>IF(M52&lt;100,I52+E52,"")</f>
      </c>
      <c r="O52" s="32">
        <f>IF(M52&lt;100,F52+J52,"")</f>
      </c>
      <c r="P52" s="52"/>
    </row>
    <row r="53" spans="1:16" ht="12.75">
      <c r="A53" s="31" t="s">
        <v>282</v>
      </c>
      <c r="B53" s="32">
        <v>155</v>
      </c>
      <c r="C53" s="43" t="s">
        <v>271</v>
      </c>
      <c r="D53" s="34" t="s">
        <v>323</v>
      </c>
      <c r="E53" s="50" t="s">
        <v>91</v>
      </c>
      <c r="F53" s="45"/>
      <c r="G53" s="37">
        <f>IF((F53-$E$6)&lt;0,0,IF(F53&gt;$H$6,"снят",(F53-$E$6)))</f>
        <v>0</v>
      </c>
      <c r="H53" s="38">
        <f>IF(OR(E53="снят",G53="снят"),100,E53+G53)</f>
        <v>100</v>
      </c>
      <c r="I53" s="39"/>
      <c r="J53" s="39"/>
      <c r="K53" s="37">
        <f>IF((J53-$I$6)&lt;0,0,IF(J53&gt;$L$6,"снят",(J53-$I$6)))</f>
        <v>0</v>
      </c>
      <c r="L53" s="38">
        <f>IF(OR(I53="снят",K53="снят"),100,I53+K53)</f>
        <v>0</v>
      </c>
      <c r="M53" s="32">
        <f>H53+L53</f>
        <v>100</v>
      </c>
      <c r="N53" s="32">
        <f>IF(M53&lt;100,I53+E53,"")</f>
      </c>
      <c r="O53" s="32">
        <f>IF(M53&lt;100,F53+J53,"")</f>
      </c>
      <c r="P53" s="52"/>
    </row>
    <row r="54" spans="1:16" ht="12.75">
      <c r="A54" s="31" t="s">
        <v>282</v>
      </c>
      <c r="B54" s="32">
        <v>156</v>
      </c>
      <c r="C54" s="43" t="s">
        <v>283</v>
      </c>
      <c r="D54" s="34" t="s">
        <v>324</v>
      </c>
      <c r="E54" s="50" t="s">
        <v>91</v>
      </c>
      <c r="F54" s="45"/>
      <c r="G54" s="37">
        <f>IF((F54-$E$6)&lt;0,0,IF(F54&gt;$H$6,"снят",(F54-$E$6)))</f>
        <v>0</v>
      </c>
      <c r="H54" s="38">
        <f>IF(OR(E54="снят",G54="снят"),100,E54+G54)</f>
        <v>100</v>
      </c>
      <c r="I54" s="39"/>
      <c r="J54" s="39"/>
      <c r="K54" s="37">
        <f>IF((J54-$I$6)&lt;0,0,IF(J54&gt;$L$6,"снят",(J54-$I$6)))</f>
        <v>0</v>
      </c>
      <c r="L54" s="38">
        <f>IF(OR(I54="снят",K54="снят"),100,I54+K54)</f>
        <v>0</v>
      </c>
      <c r="M54" s="32">
        <f>H54+L54</f>
        <v>100</v>
      </c>
      <c r="N54" s="32">
        <f>IF(M54&lt;100,I54+E54,"")</f>
      </c>
      <c r="O54" s="32">
        <f>IF(M54&lt;100,F54+J54,"")</f>
      </c>
      <c r="P54" s="52"/>
    </row>
    <row r="55" spans="1:16" ht="12.75">
      <c r="A55" s="31" t="s">
        <v>282</v>
      </c>
      <c r="B55" s="32">
        <v>157</v>
      </c>
      <c r="C55" s="43" t="s">
        <v>29</v>
      </c>
      <c r="D55" s="34" t="s">
        <v>325</v>
      </c>
      <c r="E55" s="50" t="s">
        <v>91</v>
      </c>
      <c r="F55" s="45"/>
      <c r="G55" s="37">
        <f>IF((F55-$E$6)&lt;0,0,IF(F55&gt;$H$6,"снят",(F55-$E$6)))</f>
        <v>0</v>
      </c>
      <c r="H55" s="38">
        <f>IF(OR(E55="снят",G55="снят"),100,E55+G55)</f>
        <v>100</v>
      </c>
      <c r="I55" s="39"/>
      <c r="J55" s="39"/>
      <c r="K55" s="37">
        <f>IF((J55-$I$6)&lt;0,0,IF(J55&gt;$L$6,"снят",(J55-$I$6)))</f>
        <v>0</v>
      </c>
      <c r="L55" s="38">
        <f>IF(OR(I55="снят",K55="снят"),100,I55+K55)</f>
        <v>0</v>
      </c>
      <c r="M55" s="32">
        <f>H55+L55</f>
        <v>100</v>
      </c>
      <c r="N55" s="32">
        <f>IF(M55&lt;100,I55+E55,"")</f>
      </c>
      <c r="O55" s="32">
        <f>IF(M55&lt;100,F55+J55,"")</f>
      </c>
      <c r="P55" s="52"/>
    </row>
    <row r="56" spans="1:16" ht="12.75">
      <c r="A56" s="31" t="s">
        <v>253</v>
      </c>
      <c r="B56" s="32">
        <v>158</v>
      </c>
      <c r="C56" s="43" t="s">
        <v>326</v>
      </c>
      <c r="D56" s="34" t="s">
        <v>327</v>
      </c>
      <c r="E56" s="50" t="s">
        <v>91</v>
      </c>
      <c r="F56" s="45"/>
      <c r="G56" s="37">
        <f>IF((F56-$E$6)&lt;0,0,IF(F56&gt;$H$6,"снят",(F56-$E$6)))</f>
        <v>0</v>
      </c>
      <c r="H56" s="38">
        <f>IF(OR(E56="снят",G56="снят"),100,E56+G56)</f>
        <v>100</v>
      </c>
      <c r="I56" s="39"/>
      <c r="J56" s="39"/>
      <c r="K56" s="37">
        <f>IF((J56-$I$6)&lt;0,0,IF(J56&gt;$L$6,"снят",(J56-$I$6)))</f>
        <v>0</v>
      </c>
      <c r="L56" s="38">
        <f>IF(OR(I56="снят",K56="снят"),100,I56+K56)</f>
        <v>0</v>
      </c>
      <c r="M56" s="32">
        <f>H56+L56</f>
        <v>100</v>
      </c>
      <c r="N56" s="32">
        <f>IF(M56&lt;100,I56+E56,"")</f>
      </c>
      <c r="O56" s="32">
        <f>IF(M56&lt;100,F56+J56,"")</f>
      </c>
      <c r="P56" s="52"/>
    </row>
    <row r="57" spans="1:16" ht="12.75">
      <c r="A57" s="31" t="s">
        <v>328</v>
      </c>
      <c r="B57" s="53">
        <v>166</v>
      </c>
      <c r="C57" s="54" t="s">
        <v>232</v>
      </c>
      <c r="D57" s="55" t="s">
        <v>329</v>
      </c>
      <c r="E57" s="50" t="s">
        <v>91</v>
      </c>
      <c r="F57" s="45"/>
      <c r="G57" s="37">
        <f>IF((F57-$E$6)&lt;0,0,IF(F57&gt;$H$6,"снят",(F57-$E$6)))</f>
        <v>0</v>
      </c>
      <c r="H57" s="38">
        <f>IF(OR(E57="снят",G57="снят"),100,E57+G57)</f>
        <v>100</v>
      </c>
      <c r="I57" s="39"/>
      <c r="J57" s="39"/>
      <c r="K57" s="37">
        <f>IF((J57-$I$6)&lt;0,0,IF(J57&gt;$L$6,"снят",(J57-$I$6)))</f>
        <v>0</v>
      </c>
      <c r="L57" s="38">
        <f>IF(OR(I57="снят",K57="снят"),100,I57+K57)</f>
        <v>0</v>
      </c>
      <c r="M57" s="32">
        <f>H57+L57</f>
        <v>100</v>
      </c>
      <c r="N57" s="32">
        <f>IF(M57&lt;100,I57+E57,"")</f>
      </c>
      <c r="O57" s="32">
        <f>IF(M57&lt;100,F57+J57,"")</f>
      </c>
      <c r="P57" s="52"/>
    </row>
    <row r="58" spans="1:16" ht="12.75">
      <c r="A58" s="31" t="s">
        <v>246</v>
      </c>
      <c r="B58" s="53">
        <v>172</v>
      </c>
      <c r="C58" s="54" t="s">
        <v>29</v>
      </c>
      <c r="D58" s="55" t="s">
        <v>330</v>
      </c>
      <c r="E58" s="50" t="s">
        <v>91</v>
      </c>
      <c r="F58" s="45"/>
      <c r="G58" s="37">
        <f>IF((F58-$E$6)&lt;0,0,IF(F58&gt;$H$6,"снят",(F58-$E$6)))</f>
        <v>0</v>
      </c>
      <c r="H58" s="38">
        <f>IF(OR(E58="снят",G58="снят"),100,E58+G58)</f>
        <v>100</v>
      </c>
      <c r="I58" s="39"/>
      <c r="J58" s="39"/>
      <c r="K58" s="37">
        <f>IF((J58-$I$6)&lt;0,0,IF(J58&gt;$L$6,"снят",(J58-$I$6)))</f>
        <v>0</v>
      </c>
      <c r="L58" s="38">
        <f>IF(OR(I58="снят",K58="снят"),100,I58+K58)</f>
        <v>0</v>
      </c>
      <c r="M58" s="32">
        <f>H58+L58</f>
        <v>100</v>
      </c>
      <c r="N58" s="32">
        <f>IF(M58&lt;100,I58+E58,"")</f>
      </c>
      <c r="O58" s="32">
        <f>IF(M58&lt;100,F58+J58,"")</f>
      </c>
      <c r="P58" s="52"/>
    </row>
    <row r="59" spans="1:16" ht="12.75">
      <c r="A59" s="31" t="s">
        <v>246</v>
      </c>
      <c r="B59" s="53">
        <v>173</v>
      </c>
      <c r="C59" s="54" t="s">
        <v>331</v>
      </c>
      <c r="D59" s="55" t="s">
        <v>332</v>
      </c>
      <c r="E59" s="50" t="s">
        <v>91</v>
      </c>
      <c r="F59" s="45"/>
      <c r="G59" s="37">
        <f>IF((F59-$E$6)&lt;0,0,IF(F59&gt;$H$6,"снят",(F59-$E$6)))</f>
        <v>0</v>
      </c>
      <c r="H59" s="38">
        <f>IF(OR(E59="снят",G59="снят"),100,E59+G59)</f>
        <v>100</v>
      </c>
      <c r="I59" s="39"/>
      <c r="J59" s="39"/>
      <c r="K59" s="37">
        <f>IF((J59-$I$6)&lt;0,0,IF(J59&gt;$L$6,"снят",(J59-$I$6)))</f>
        <v>0</v>
      </c>
      <c r="L59" s="38">
        <f>IF(OR(I59="снят",K59="снят"),100,I59+K59)</f>
        <v>0</v>
      </c>
      <c r="M59" s="32">
        <f>H59+L59</f>
        <v>100</v>
      </c>
      <c r="N59" s="32">
        <f>IF(M59&lt;100,I59+E59,"")</f>
      </c>
      <c r="O59" s="32">
        <f>IF(M59&lt;100,F59+J59,"")</f>
      </c>
      <c r="P59" s="52"/>
    </row>
  </sheetData>
  <sheetProtection selectLockedCells="1" selectUnlockedCells="1"/>
  <printOptions/>
  <pageMargins left="0.32013888888888886" right="0.3" top="0.2701388888888889" bottom="0.3895833333333333" header="0.5118055555555555" footer="0.1597222222222222"/>
  <pageSetup fitToHeight="1" fitToWidth="1" horizontalDpi="300" verticalDpi="300" orientation="portrait" paperSize="9"/>
  <headerFooter alignWithMargins="0">
    <oddFooter>&amp;C&amp;"Times New Roman,Обычный"&amp;12&amp;A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55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375" style="0" customWidth="1"/>
    <col min="3" max="3" width="23.00390625" style="57" customWidth="1"/>
    <col min="4" max="4" width="31.375" style="0" customWidth="1"/>
    <col min="5" max="5" width="9.75390625" style="10" customWidth="1"/>
    <col min="6" max="6" width="7.25390625" style="10" customWidth="1"/>
    <col min="7" max="7" width="7.875" style="10" customWidth="1"/>
    <col min="8" max="8" width="10.125" style="10" customWidth="1"/>
    <col min="9" max="9" width="9.375" style="0" customWidth="1"/>
    <col min="10" max="10" width="0" style="0" hidden="1" customWidth="1"/>
    <col min="11" max="11" width="4.375" style="0" customWidth="1"/>
  </cols>
  <sheetData>
    <row r="1" spans="2:8" ht="12.75">
      <c r="B1" s="2" t="s">
        <v>0</v>
      </c>
      <c r="E1" s="3" t="s">
        <v>1</v>
      </c>
      <c r="F1" s="58"/>
      <c r="G1" s="5"/>
      <c r="H1" s="58"/>
    </row>
    <row r="2" spans="3:8" ht="12.75">
      <c r="C2" s="7" t="s">
        <v>2</v>
      </c>
      <c r="D2" s="4" t="s">
        <v>3</v>
      </c>
      <c r="F2" s="10" t="s">
        <v>4</v>
      </c>
      <c r="H2" s="8" t="s">
        <v>243</v>
      </c>
    </row>
    <row r="3" spans="5:8" ht="12.75">
      <c r="E3" s="9" t="s">
        <v>6</v>
      </c>
      <c r="H3" s="11">
        <f>Ком_М!H3</f>
        <v>160</v>
      </c>
    </row>
    <row r="4" spans="3:7" ht="12.75">
      <c r="C4" s="7" t="s">
        <v>141</v>
      </c>
      <c r="D4" s="59">
        <f>COUNTA(A8:A56)</f>
        <v>12</v>
      </c>
      <c r="E4" s="10" t="s">
        <v>9</v>
      </c>
      <c r="G4" s="14">
        <f>H3/E6</f>
        <v>3.902439024390244</v>
      </c>
    </row>
    <row r="5" spans="5:8" ht="12.75">
      <c r="E5" s="10" t="s">
        <v>10</v>
      </c>
      <c r="F5" s="16"/>
      <c r="H5" s="10" t="s">
        <v>11</v>
      </c>
    </row>
    <row r="6" spans="2:11" ht="12.75">
      <c r="B6" s="17" t="s">
        <v>142</v>
      </c>
      <c r="C6" s="60"/>
      <c r="D6" s="6"/>
      <c r="E6" s="18">
        <f>Ком_М!E6</f>
        <v>41</v>
      </c>
      <c r="F6" s="16"/>
      <c r="G6" s="61"/>
      <c r="H6" s="18">
        <f>Ком_М!H6</f>
        <v>62</v>
      </c>
      <c r="I6" s="6"/>
      <c r="J6" s="6"/>
      <c r="K6" s="6"/>
    </row>
    <row r="7" spans="1:12" s="30" customFormat="1" ht="43.5" customHeight="1">
      <c r="A7" s="62" t="s">
        <v>143</v>
      </c>
      <c r="B7" s="63" t="s">
        <v>14</v>
      </c>
      <c r="C7" s="23" t="s">
        <v>144</v>
      </c>
      <c r="D7" s="24" t="s">
        <v>16</v>
      </c>
      <c r="E7" s="24" t="s">
        <v>17</v>
      </c>
      <c r="F7" s="24" t="s">
        <v>18</v>
      </c>
      <c r="G7" s="24" t="s">
        <v>19</v>
      </c>
      <c r="H7" s="24" t="s">
        <v>20</v>
      </c>
      <c r="I7" s="64" t="s">
        <v>21</v>
      </c>
      <c r="J7" s="65" t="s">
        <v>145</v>
      </c>
      <c r="K7" s="27" t="s">
        <v>24</v>
      </c>
      <c r="L7" s="66" t="s">
        <v>238</v>
      </c>
    </row>
    <row r="8" spans="1:11" ht="12.75" customHeight="1">
      <c r="A8" s="67" t="s">
        <v>333</v>
      </c>
      <c r="B8" s="68">
        <v>140</v>
      </c>
      <c r="C8" s="69" t="s">
        <v>66</v>
      </c>
      <c r="D8" s="70" t="s">
        <v>245</v>
      </c>
      <c r="E8" s="71">
        <v>0</v>
      </c>
      <c r="F8" s="148">
        <v>40.95</v>
      </c>
      <c r="G8" s="73">
        <f>IF((F8-$E$6)&lt;0,0,IF(F8&gt;$H$6,"снят",(F8-$E$6)))</f>
        <v>0</v>
      </c>
      <c r="H8" s="74">
        <f>IF(OR(E8="снят",G8="снят"),100,E8+G8)</f>
        <v>0</v>
      </c>
      <c r="I8" s="75">
        <f>SUM(H8:H11)-MAX(H8:H11)</f>
        <v>18.139999999999986</v>
      </c>
      <c r="J8" s="76">
        <f>I8</f>
        <v>18.139999999999986</v>
      </c>
      <c r="K8" s="77">
        <v>1</v>
      </c>
    </row>
    <row r="9" spans="1:11" ht="12.75">
      <c r="A9" s="67"/>
      <c r="B9" s="78">
        <v>141</v>
      </c>
      <c r="C9" s="79" t="s">
        <v>103</v>
      </c>
      <c r="D9" s="80" t="s">
        <v>252</v>
      </c>
      <c r="E9" s="41">
        <v>0</v>
      </c>
      <c r="F9" s="50">
        <v>44.04</v>
      </c>
      <c r="G9" s="37">
        <f>IF((F9-$E$6)&lt;0,0,IF(F9&gt;$H$6,"снят",(F9-$E$6)))</f>
        <v>3.039999999999999</v>
      </c>
      <c r="H9" s="74">
        <f>IF(OR(E9="снят",G9="снят"),100,E9+G9)</f>
        <v>3.039999999999999</v>
      </c>
      <c r="I9" s="75"/>
      <c r="J9" s="81">
        <f>I8</f>
        <v>18.139999999999986</v>
      </c>
      <c r="K9" s="77"/>
    </row>
    <row r="10" spans="1:11" ht="12.75">
      <c r="A10" s="67"/>
      <c r="B10" s="78">
        <v>142</v>
      </c>
      <c r="C10" s="79" t="s">
        <v>311</v>
      </c>
      <c r="D10" s="70" t="s">
        <v>312</v>
      </c>
      <c r="E10" s="82" t="s">
        <v>91</v>
      </c>
      <c r="F10" s="50">
        <v>0</v>
      </c>
      <c r="G10" s="37">
        <f>IF((F10-$E$6)&lt;0,0,IF(F10&gt;$H$6,"снят",(F10-$E$6)))</f>
        <v>0</v>
      </c>
      <c r="H10" s="74">
        <f>IF(OR(E10="снят",G10="снят"),100,E10+G10)</f>
        <v>100</v>
      </c>
      <c r="I10" s="75"/>
      <c r="J10" s="81">
        <f>I8</f>
        <v>18.139999999999986</v>
      </c>
      <c r="K10" s="77"/>
    </row>
    <row r="11" spans="1:11" ht="12.75">
      <c r="A11" s="67"/>
      <c r="B11" s="83">
        <v>143</v>
      </c>
      <c r="C11" s="84" t="s">
        <v>107</v>
      </c>
      <c r="D11" s="85" t="s">
        <v>278</v>
      </c>
      <c r="E11" s="86">
        <v>10</v>
      </c>
      <c r="F11" s="87">
        <v>46.1</v>
      </c>
      <c r="G11" s="88">
        <f>IF((F11-$E$6)&lt;0,0,IF(F11&gt;$H$6,"снят",(F11-$E$6)))</f>
        <v>5.100000000000001</v>
      </c>
      <c r="H11" s="89">
        <f>IF(OR(E11="снят",G11="снят"),100,E11+G11)</f>
        <v>15.100000000000001</v>
      </c>
      <c r="I11" s="75"/>
      <c r="J11" s="90">
        <f>I8</f>
        <v>18.139999999999986</v>
      </c>
      <c r="K11" s="77"/>
    </row>
    <row r="12" spans="1:12" ht="12.75" customHeight="1">
      <c r="A12" s="91" t="s">
        <v>258</v>
      </c>
      <c r="B12" s="92">
        <v>121</v>
      </c>
      <c r="C12" s="93" t="s">
        <v>254</v>
      </c>
      <c r="D12" s="94" t="s">
        <v>291</v>
      </c>
      <c r="E12" s="92">
        <v>5</v>
      </c>
      <c r="F12" s="95">
        <v>56.35</v>
      </c>
      <c r="G12" s="95">
        <f>IF((F12-$E$6)&lt;0,0,IF(F12&gt;$H$6,"снят",(F12-$E$6)))</f>
        <v>15.350000000000001</v>
      </c>
      <c r="H12" s="96">
        <f>IF(OR(E12="снят",G12="снят"),100,E12+G12)</f>
        <v>20.35</v>
      </c>
      <c r="I12" s="97">
        <f>SUM(H12:H15)-MAX(H12:H15)</f>
        <v>24.490000000000002</v>
      </c>
      <c r="J12" s="98">
        <f>I12</f>
        <v>24.490000000000002</v>
      </c>
      <c r="K12" s="99">
        <v>2</v>
      </c>
      <c r="L12" s="100"/>
    </row>
    <row r="13" spans="1:11" ht="12.75">
      <c r="A13" s="91"/>
      <c r="B13" s="101">
        <v>161</v>
      </c>
      <c r="C13" s="102" t="s">
        <v>37</v>
      </c>
      <c r="D13" s="103" t="s">
        <v>259</v>
      </c>
      <c r="E13" s="101">
        <v>0</v>
      </c>
      <c r="F13" s="104">
        <v>47.38</v>
      </c>
      <c r="G13" s="104">
        <f>IF((F13-$E$6)&lt;0,0,IF(F13&gt;$H$6,"снят",(F13-$E$6)))</f>
        <v>6.380000000000003</v>
      </c>
      <c r="H13" s="96">
        <f>IF(OR(E13="снят",G13="снят"),100,E13+G13)</f>
        <v>6.380000000000003</v>
      </c>
      <c r="I13" s="97"/>
      <c r="J13" s="105">
        <f>I12</f>
        <v>24.490000000000002</v>
      </c>
      <c r="K13" s="99"/>
    </row>
    <row r="14" spans="1:11" ht="12.75">
      <c r="A14" s="91"/>
      <c r="B14" s="92">
        <v>162</v>
      </c>
      <c r="C14" s="93" t="s">
        <v>32</v>
      </c>
      <c r="D14" s="94" t="s">
        <v>263</v>
      </c>
      <c r="E14" s="92">
        <v>0</v>
      </c>
      <c r="F14" s="95">
        <v>49.83</v>
      </c>
      <c r="G14" s="104">
        <f>IF((F14-$E$6)&lt;0,0,IF(F14&gt;$H$6,"снят",(F14-$E$6)))</f>
        <v>8.829999999999998</v>
      </c>
      <c r="H14" s="96">
        <f>IF(OR(E14="снят",G14="снят"),100,E14+G14)</f>
        <v>8.829999999999998</v>
      </c>
      <c r="I14" s="97"/>
      <c r="J14" s="105">
        <f>I12</f>
        <v>24.490000000000002</v>
      </c>
      <c r="K14" s="99"/>
    </row>
    <row r="15" spans="1:11" ht="12.75">
      <c r="A15" s="91"/>
      <c r="B15" s="106">
        <v>163</v>
      </c>
      <c r="C15" s="107" t="s">
        <v>264</v>
      </c>
      <c r="D15" s="108" t="s">
        <v>265</v>
      </c>
      <c r="E15" s="106">
        <v>0</v>
      </c>
      <c r="F15" s="109">
        <v>50.28</v>
      </c>
      <c r="G15" s="109">
        <f>IF((F15-$E$6)&lt;0,0,IF(F15&gt;$H$6,"снят",(F15-$E$6)))</f>
        <v>9.280000000000001</v>
      </c>
      <c r="H15" s="110">
        <f>IF(OR(E15="снят",G15="снят"),100,E15+G15)</f>
        <v>9.280000000000001</v>
      </c>
      <c r="I15" s="97"/>
      <c r="J15" s="111">
        <f>I12</f>
        <v>24.490000000000002</v>
      </c>
      <c r="K15" s="99"/>
    </row>
    <row r="16" spans="1:12" ht="12.75" customHeight="1">
      <c r="A16" s="157" t="s">
        <v>250</v>
      </c>
      <c r="B16" s="113">
        <v>122</v>
      </c>
      <c r="C16" s="114" t="s">
        <v>286</v>
      </c>
      <c r="D16" s="115" t="s">
        <v>287</v>
      </c>
      <c r="E16" s="113">
        <v>10</v>
      </c>
      <c r="F16" s="116">
        <v>50.75</v>
      </c>
      <c r="G16" s="73">
        <f>IF((F16-$E$6)&lt;0,0,IF(F16&gt;$H$6,"снят",(F16-$E$6)))</f>
        <v>9.75</v>
      </c>
      <c r="H16" s="38">
        <f>IF(OR(E16="снят",G16="снят"),100,E16+G16)</f>
        <v>19.75</v>
      </c>
      <c r="I16" s="75">
        <f>SUM(H16:H19)-MAX(H16:H19)</f>
        <v>25.659999999999997</v>
      </c>
      <c r="J16" s="117">
        <f>I16</f>
        <v>25.659999999999997</v>
      </c>
      <c r="K16" s="77">
        <v>3</v>
      </c>
      <c r="L16" s="100"/>
    </row>
    <row r="17" spans="1:11" ht="12.75">
      <c r="A17" s="157"/>
      <c r="B17" s="35">
        <v>167</v>
      </c>
      <c r="C17" s="33" t="s">
        <v>271</v>
      </c>
      <c r="D17" s="118" t="s">
        <v>272</v>
      </c>
      <c r="E17" s="50">
        <v>5</v>
      </c>
      <c r="F17" s="45">
        <v>47.62</v>
      </c>
      <c r="G17" s="119">
        <f>IF((F17-$E$6)&lt;0,0,IF(F17&gt;$H$6,"снят",(F17-$E$6)))</f>
        <v>6.619999999999997</v>
      </c>
      <c r="H17" s="38">
        <f>IF(OR(E17="снят",G17="снят"),100,E17+G17)</f>
        <v>11.619999999999997</v>
      </c>
      <c r="I17" s="75"/>
      <c r="J17" s="81">
        <f>I16</f>
        <v>25.659999999999997</v>
      </c>
      <c r="K17" s="77"/>
    </row>
    <row r="18" spans="1:11" ht="12.75">
      <c r="A18" s="157"/>
      <c r="B18" s="113">
        <v>168</v>
      </c>
      <c r="C18" s="120" t="s">
        <v>73</v>
      </c>
      <c r="D18" s="115" t="s">
        <v>274</v>
      </c>
      <c r="E18" s="50">
        <v>5</v>
      </c>
      <c r="F18" s="45">
        <v>48.58</v>
      </c>
      <c r="G18" s="37">
        <f>IF((F18-$E$6)&lt;0,0,IF(F18&gt;$H$6,"снят",(F18-$E$6)))</f>
        <v>7.579999999999998</v>
      </c>
      <c r="H18" s="38">
        <f>IF(OR(E18="снят",G18="снят"),100,E18+G18)</f>
        <v>12.579999999999998</v>
      </c>
      <c r="I18" s="75"/>
      <c r="J18" s="81">
        <f>I16</f>
        <v>25.659999999999997</v>
      </c>
      <c r="K18" s="77"/>
    </row>
    <row r="19" spans="1:11" ht="12.75">
      <c r="A19" s="157"/>
      <c r="B19" s="121">
        <v>169</v>
      </c>
      <c r="C19" s="122" t="s">
        <v>125</v>
      </c>
      <c r="D19" s="123" t="s">
        <v>251</v>
      </c>
      <c r="E19" s="86">
        <v>0</v>
      </c>
      <c r="F19" s="87">
        <v>42.46</v>
      </c>
      <c r="G19" s="88">
        <f>IF((F19-$E$6)&lt;0,0,IF(F19&gt;$H$6,"снят",(F19-$E$6)))</f>
        <v>1.4600000000000009</v>
      </c>
      <c r="H19" s="125">
        <f>IF(OR(E19="снят",G19="снят"),100,E19+G19)</f>
        <v>1.4600000000000009</v>
      </c>
      <c r="I19" s="75"/>
      <c r="J19" s="90">
        <f>I16</f>
        <v>25.659999999999997</v>
      </c>
      <c r="K19" s="77"/>
    </row>
    <row r="20" spans="1:12" ht="12.75" customHeight="1">
      <c r="A20" s="126" t="s">
        <v>253</v>
      </c>
      <c r="B20" s="101">
        <v>118</v>
      </c>
      <c r="C20" s="127" t="s">
        <v>275</v>
      </c>
      <c r="D20" s="128" t="s">
        <v>285</v>
      </c>
      <c r="E20" s="129">
        <v>5</v>
      </c>
      <c r="F20" s="101">
        <v>54.97</v>
      </c>
      <c r="G20" s="130">
        <f>IF((F20-$E$6)&lt;0,0,IF(F20&gt;$H$6,"снят",(F20-$E$6)))</f>
        <v>13.969999999999999</v>
      </c>
      <c r="H20" s="96">
        <f>IF(OR(E20="снят",G20="снят"),100,E20+G20)</f>
        <v>18.97</v>
      </c>
      <c r="I20" s="97">
        <f>SUM(H20:H23)-MAX(H20:H23)</f>
        <v>35.75</v>
      </c>
      <c r="J20" s="98">
        <f>I20</f>
        <v>35.75</v>
      </c>
      <c r="K20" s="99">
        <v>4</v>
      </c>
      <c r="L20" s="100"/>
    </row>
    <row r="21" spans="1:11" ht="12.75">
      <c r="A21" s="126"/>
      <c r="B21" s="101">
        <v>158</v>
      </c>
      <c r="C21" s="127" t="s">
        <v>326</v>
      </c>
      <c r="D21" s="128" t="s">
        <v>327</v>
      </c>
      <c r="E21" s="129" t="s">
        <v>91</v>
      </c>
      <c r="F21" s="101">
        <v>0</v>
      </c>
      <c r="G21" s="101">
        <f>IF((F21-$E$6)&lt;0,0,IF(F21&gt;$H$6,"снят",(F21-$E$6)))</f>
        <v>0</v>
      </c>
      <c r="H21" s="96">
        <f>IF(OR(E21="снят",G21="снят"),100,E21+G21)</f>
        <v>100</v>
      </c>
      <c r="I21" s="97"/>
      <c r="J21" s="105">
        <f>I20</f>
        <v>35.75</v>
      </c>
      <c r="K21" s="99"/>
    </row>
    <row r="22" spans="1:11" ht="12.75">
      <c r="A22" s="126"/>
      <c r="B22" s="101">
        <v>159</v>
      </c>
      <c r="C22" s="127" t="s">
        <v>254</v>
      </c>
      <c r="D22" s="128" t="s">
        <v>255</v>
      </c>
      <c r="E22" s="129">
        <v>0</v>
      </c>
      <c r="F22" s="101">
        <v>44.82</v>
      </c>
      <c r="G22" s="101">
        <f>IF((F22-$E$6)&lt;0,0,IF(F22&gt;$H$6,"снят",(F22-$E$6)))</f>
        <v>3.8200000000000003</v>
      </c>
      <c r="H22" s="96">
        <f>IF(OR(E22="снят",G22="снят"),100,E22+G22)</f>
        <v>3.8200000000000003</v>
      </c>
      <c r="I22" s="97"/>
      <c r="J22" s="105">
        <f>I20</f>
        <v>35.75</v>
      </c>
      <c r="K22" s="99"/>
    </row>
    <row r="23" spans="1:11" ht="12.75">
      <c r="A23" s="126"/>
      <c r="B23" s="106">
        <v>160</v>
      </c>
      <c r="C23" s="131" t="s">
        <v>275</v>
      </c>
      <c r="D23" s="132" t="s">
        <v>276</v>
      </c>
      <c r="E23" s="133">
        <v>0</v>
      </c>
      <c r="F23" s="106">
        <v>53.96</v>
      </c>
      <c r="G23" s="106">
        <f>IF((F23-$E$6)&lt;0,0,IF(F23&gt;$H$6,"снят",(F23-$E$6)))</f>
        <v>12.96</v>
      </c>
      <c r="H23" s="110">
        <f>IF(OR(E23="снят",G23="снят"),100,E23+G23)</f>
        <v>12.96</v>
      </c>
      <c r="I23" s="97"/>
      <c r="J23" s="111">
        <f>I20</f>
        <v>35.75</v>
      </c>
      <c r="K23" s="99"/>
    </row>
    <row r="24" spans="1:11" ht="12.75" customHeight="1">
      <c r="A24" s="134" t="s">
        <v>246</v>
      </c>
      <c r="B24" s="119">
        <v>170</v>
      </c>
      <c r="C24" s="135" t="s">
        <v>44</v>
      </c>
      <c r="D24" s="55" t="s">
        <v>247</v>
      </c>
      <c r="E24" s="119">
        <v>0</v>
      </c>
      <c r="F24" s="37">
        <v>41.4</v>
      </c>
      <c r="G24" s="136">
        <f>IF((F24-$E$6)&lt;0,0,IF(F24&gt;$H$6,"снят",(F24-$E$6)))</f>
        <v>0.3999999999999986</v>
      </c>
      <c r="H24" s="38">
        <f>IF(OR(E24="снят",G24="снят"),100,E24+G24)</f>
        <v>0.3999999999999986</v>
      </c>
      <c r="I24" s="75">
        <f>SUM(H24:H27)-MAX(H24:H27)</f>
        <v>100.81</v>
      </c>
      <c r="J24" s="117">
        <f>I24</f>
        <v>100.81</v>
      </c>
      <c r="K24" s="137">
        <v>5</v>
      </c>
    </row>
    <row r="25" spans="1:11" ht="12.75">
      <c r="A25" s="134"/>
      <c r="B25" s="119">
        <v>171</v>
      </c>
      <c r="C25" s="135" t="s">
        <v>248</v>
      </c>
      <c r="D25" s="55" t="s">
        <v>249</v>
      </c>
      <c r="E25" s="119">
        <v>0</v>
      </c>
      <c r="F25" s="37">
        <v>41.41</v>
      </c>
      <c r="G25" s="37">
        <f>IF((F25-$E$6)&lt;0,0,IF(F25&gt;$H$6,"снят",(F25-$E$6)))</f>
        <v>0.4099999999999966</v>
      </c>
      <c r="H25" s="38">
        <f>IF(OR(E25="снят",G25="снят"),100,E25+G25)</f>
        <v>0.4099999999999966</v>
      </c>
      <c r="I25" s="75"/>
      <c r="J25" s="81">
        <f>I24</f>
        <v>100.81</v>
      </c>
      <c r="K25" s="137"/>
    </row>
    <row r="26" spans="1:11" ht="12.75">
      <c r="A26" s="134"/>
      <c r="B26" s="119">
        <v>172</v>
      </c>
      <c r="C26" s="135" t="s">
        <v>29</v>
      </c>
      <c r="D26" s="55" t="s">
        <v>330</v>
      </c>
      <c r="E26" s="119" t="s">
        <v>91</v>
      </c>
      <c r="F26" s="37">
        <v>0</v>
      </c>
      <c r="G26" s="37">
        <f>IF((F26-$E$6)&lt;0,0,IF(F26&gt;$H$6,"снят",(F26-$E$6)))</f>
        <v>0</v>
      </c>
      <c r="H26" s="38">
        <f>IF(OR(E26="снят",G26="снят"),100,E26+G26)</f>
        <v>100</v>
      </c>
      <c r="I26" s="75"/>
      <c r="J26" s="81">
        <f>I24</f>
        <v>100.81</v>
      </c>
      <c r="K26" s="137"/>
    </row>
    <row r="27" spans="1:11" ht="12.75">
      <c r="A27" s="134"/>
      <c r="B27" s="138">
        <v>173</v>
      </c>
      <c r="C27" s="139" t="s">
        <v>331</v>
      </c>
      <c r="D27" s="140" t="s">
        <v>332</v>
      </c>
      <c r="E27" s="138" t="s">
        <v>91</v>
      </c>
      <c r="F27" s="88">
        <v>0</v>
      </c>
      <c r="G27" s="142">
        <f>IF((F27-$E$6)&lt;0,0,IF(F27&gt;$H$6,"снят",(F27-$E$6)))</f>
        <v>0</v>
      </c>
      <c r="H27" s="125">
        <f>IF(OR(E27="снят",G27="снят"),100,E27+G27)</f>
        <v>100</v>
      </c>
      <c r="I27" s="75"/>
      <c r="J27" s="90">
        <f>I24</f>
        <v>100.81</v>
      </c>
      <c r="K27" s="137"/>
    </row>
    <row r="28" spans="1:11" ht="12.75" customHeight="1">
      <c r="A28" s="143" t="s">
        <v>39</v>
      </c>
      <c r="B28" s="92">
        <v>117</v>
      </c>
      <c r="C28" s="93" t="s">
        <v>53</v>
      </c>
      <c r="D28" s="94" t="s">
        <v>297</v>
      </c>
      <c r="E28" s="92" t="s">
        <v>91</v>
      </c>
      <c r="F28" s="95">
        <v>0</v>
      </c>
      <c r="G28" s="130">
        <f>IF((F28-$E$6)&lt;0,0,IF(F28&gt;$H$6,"снят",(F28-$E$6)))</f>
        <v>0</v>
      </c>
      <c r="H28" s="96">
        <f>IF(OR(E28="снят",G28="снят"),100,E28+G28)</f>
        <v>100</v>
      </c>
      <c r="I28" s="97">
        <f>SUM(H28:H31)-MAX(H28:H31)</f>
        <v>111.65</v>
      </c>
      <c r="J28" s="98">
        <f>I28</f>
        <v>111.65</v>
      </c>
      <c r="K28" s="99">
        <v>6</v>
      </c>
    </row>
    <row r="29" spans="1:11" ht="12.75">
      <c r="A29" s="143"/>
      <c r="B29" s="101">
        <v>152</v>
      </c>
      <c r="C29" s="102" t="s">
        <v>256</v>
      </c>
      <c r="D29" s="103" t="s">
        <v>257</v>
      </c>
      <c r="E29" s="101">
        <v>0</v>
      </c>
      <c r="F29" s="104">
        <v>45.82</v>
      </c>
      <c r="G29" s="104">
        <f>IF((F29-$E$6)&lt;0,0,IF(F29&gt;$H$6,"снят",(F29-$E$6)))</f>
        <v>4.82</v>
      </c>
      <c r="H29" s="96">
        <f>IF(OR(E29="снят",G29="снят"),100,E29+G29)</f>
        <v>4.82</v>
      </c>
      <c r="I29" s="97"/>
      <c r="J29" s="105">
        <f>I28</f>
        <v>111.65</v>
      </c>
      <c r="K29" s="99"/>
    </row>
    <row r="30" spans="1:11" ht="12.75">
      <c r="A30" s="143"/>
      <c r="B30" s="92">
        <v>153</v>
      </c>
      <c r="C30" s="93" t="s">
        <v>139</v>
      </c>
      <c r="D30" s="94" t="s">
        <v>260</v>
      </c>
      <c r="E30" s="92">
        <v>0</v>
      </c>
      <c r="F30" s="95">
        <v>47.83</v>
      </c>
      <c r="G30" s="104">
        <f>IF((F30-$E$6)&lt;0,0,IF(F30&gt;$H$6,"снят",(F30-$E$6)))</f>
        <v>6.829999999999998</v>
      </c>
      <c r="H30" s="96">
        <f>IF(OR(E30="снят",G30="снят"),100,E30+G30)</f>
        <v>6.829999999999998</v>
      </c>
      <c r="I30" s="97"/>
      <c r="J30" s="105">
        <f>I28</f>
        <v>111.65</v>
      </c>
      <c r="K30" s="99"/>
    </row>
    <row r="31" spans="1:11" ht="12.75">
      <c r="A31" s="143"/>
      <c r="B31" s="106">
        <v>154</v>
      </c>
      <c r="C31" s="107" t="s">
        <v>53</v>
      </c>
      <c r="D31" s="108" t="s">
        <v>322</v>
      </c>
      <c r="E31" s="106" t="s">
        <v>91</v>
      </c>
      <c r="F31" s="109">
        <v>0</v>
      </c>
      <c r="G31" s="144">
        <f>IF((F31-$E$6)&lt;0,0,IF(F31&gt;$H$6,"снят",(F31-$E$6)))</f>
        <v>0</v>
      </c>
      <c r="H31" s="110">
        <f>IF(OR(E31="снят",G31="снят"),100,E31+G31)</f>
        <v>100</v>
      </c>
      <c r="I31" s="97"/>
      <c r="J31" s="111">
        <f>I28</f>
        <v>111.65</v>
      </c>
      <c r="K31" s="99"/>
    </row>
    <row r="32" spans="1:11" ht="12.75" customHeight="1">
      <c r="A32" s="134" t="s">
        <v>25</v>
      </c>
      <c r="B32" s="119">
        <v>132</v>
      </c>
      <c r="C32" s="135" t="s">
        <v>305</v>
      </c>
      <c r="D32" s="55" t="s">
        <v>306</v>
      </c>
      <c r="E32" s="119" t="s">
        <v>91</v>
      </c>
      <c r="F32" s="37">
        <v>0</v>
      </c>
      <c r="G32" s="73">
        <f>IF((F32-$E$6)&lt;0,0,IF(F32&gt;$H$6,"снят",(F32-$E$6)))</f>
        <v>0</v>
      </c>
      <c r="H32" s="38">
        <f>IF(OR(E32="снят",G32="снят"),100,E32+G32)</f>
        <v>100</v>
      </c>
      <c r="I32" s="75">
        <f>SUM(H32:H35)-MAX(H32:H35)</f>
        <v>120.38</v>
      </c>
      <c r="J32" s="117">
        <f>I32</f>
        <v>120.38</v>
      </c>
      <c r="K32" s="137">
        <v>7</v>
      </c>
    </row>
    <row r="33" spans="1:11" ht="12.75">
      <c r="A33" s="134"/>
      <c r="B33" s="119">
        <v>137</v>
      </c>
      <c r="C33" s="135" t="s">
        <v>261</v>
      </c>
      <c r="D33" s="55" t="s">
        <v>262</v>
      </c>
      <c r="E33" s="119">
        <v>5</v>
      </c>
      <c r="F33" s="37">
        <v>43.85</v>
      </c>
      <c r="G33" s="37">
        <f>IF((F33-$E$6)&lt;0,0,IF(F33&gt;$H$6,"снят",(F33-$E$6)))</f>
        <v>2.8500000000000014</v>
      </c>
      <c r="H33" s="38">
        <f>IF(OR(E33="снят",G33="снят"),100,E33+G33)</f>
        <v>7.850000000000001</v>
      </c>
      <c r="I33" s="75"/>
      <c r="J33" s="81">
        <f>I32</f>
        <v>120.38</v>
      </c>
      <c r="K33" s="137"/>
    </row>
    <row r="34" spans="1:11" ht="12.75">
      <c r="A34" s="134"/>
      <c r="B34" s="119">
        <v>138</v>
      </c>
      <c r="C34" s="135" t="s">
        <v>135</v>
      </c>
      <c r="D34" s="55" t="s">
        <v>273</v>
      </c>
      <c r="E34" s="119">
        <v>5</v>
      </c>
      <c r="F34" s="37">
        <v>48.53</v>
      </c>
      <c r="G34" s="37">
        <f>IF((F34-$E$6)&lt;0,0,IF(F34&gt;$H$6,"снят",(F34-$E$6)))</f>
        <v>7.530000000000001</v>
      </c>
      <c r="H34" s="38">
        <f>IF(OR(E34="снят",G34="снят"),100,E34+G34)</f>
        <v>12.530000000000001</v>
      </c>
      <c r="I34" s="75"/>
      <c r="J34" s="81">
        <f>I32</f>
        <v>120.38</v>
      </c>
      <c r="K34" s="137"/>
    </row>
    <row r="35" spans="1:11" ht="12.75">
      <c r="A35" s="134"/>
      <c r="B35" s="138">
        <v>139</v>
      </c>
      <c r="C35" s="139" t="s">
        <v>309</v>
      </c>
      <c r="D35" s="140" t="s">
        <v>310</v>
      </c>
      <c r="E35" s="138" t="s">
        <v>91</v>
      </c>
      <c r="F35" s="88">
        <v>0</v>
      </c>
      <c r="G35" s="142">
        <f>IF((F35-$E$6)&lt;0,0,IF(F35&gt;$H$6,"снят",(F35-$E$6)))</f>
        <v>0</v>
      </c>
      <c r="H35" s="125">
        <f>IF(OR(E35="снят",G35="снят"),100,E35+G35)</f>
        <v>100</v>
      </c>
      <c r="I35" s="75"/>
      <c r="J35" s="90">
        <f>I32</f>
        <v>120.38</v>
      </c>
      <c r="K35" s="137"/>
    </row>
    <row r="36" spans="1:11" ht="12.75" customHeight="1">
      <c r="A36" s="145" t="s">
        <v>269</v>
      </c>
      <c r="B36" s="92">
        <v>116</v>
      </c>
      <c r="C36" s="93" t="s">
        <v>133</v>
      </c>
      <c r="D36" s="94" t="s">
        <v>296</v>
      </c>
      <c r="E36" s="92" t="s">
        <v>91</v>
      </c>
      <c r="F36" s="95">
        <v>0</v>
      </c>
      <c r="G36" s="130">
        <f>IF((F36-$E$6)&lt;0,0,IF(F36&gt;$H$6,"снят",(F36-$E$6)))</f>
        <v>0</v>
      </c>
      <c r="H36" s="96">
        <f>IF(OR(E36="снят",G36="снят"),100,E36+G36)</f>
        <v>100</v>
      </c>
      <c r="I36" s="97">
        <f>SUM(H36:H39)-MAX(H36:H39)</f>
        <v>125.44999999999999</v>
      </c>
      <c r="J36" s="98">
        <f>I36</f>
        <v>125.44999999999999</v>
      </c>
      <c r="K36" s="99">
        <v>8</v>
      </c>
    </row>
    <row r="37" spans="1:11" ht="12.75">
      <c r="A37" s="145"/>
      <c r="B37" s="101">
        <v>133</v>
      </c>
      <c r="C37" s="102" t="s">
        <v>133</v>
      </c>
      <c r="D37" s="103" t="s">
        <v>277</v>
      </c>
      <c r="E37" s="101">
        <v>5</v>
      </c>
      <c r="F37" s="104">
        <v>50.1</v>
      </c>
      <c r="G37" s="104">
        <f>IF((F37-$E$6)&lt;0,0,IF(F37&gt;$H$6,"снят",(F37-$E$6)))</f>
        <v>9.100000000000001</v>
      </c>
      <c r="H37" s="96">
        <f>IF(OR(E37="снят",G37="снят"),100,E37+G37)</f>
        <v>14.100000000000001</v>
      </c>
      <c r="I37" s="97"/>
      <c r="J37" s="105">
        <f>I36</f>
        <v>125.44999999999999</v>
      </c>
      <c r="K37" s="99"/>
    </row>
    <row r="38" spans="1:11" ht="12.75">
      <c r="A38" s="145"/>
      <c r="B38" s="92">
        <v>134</v>
      </c>
      <c r="C38" s="93" t="s">
        <v>307</v>
      </c>
      <c r="D38" s="94" t="s">
        <v>308</v>
      </c>
      <c r="E38" s="92" t="s">
        <v>91</v>
      </c>
      <c r="F38" s="95">
        <v>0</v>
      </c>
      <c r="G38" s="104">
        <f>IF((F38-$E$6)&lt;0,0,IF(F38&gt;$H$6,"снят",(F38-$E$6)))</f>
        <v>0</v>
      </c>
      <c r="H38" s="96">
        <f>IF(OR(E38="снят",G38="снят"),100,E38+G38)</f>
        <v>100</v>
      </c>
      <c r="I38" s="97"/>
      <c r="J38" s="105">
        <f>I36</f>
        <v>125.44999999999999</v>
      </c>
      <c r="K38" s="99"/>
    </row>
    <row r="39" spans="1:11" ht="12.75">
      <c r="A39" s="145"/>
      <c r="B39" s="106">
        <v>135</v>
      </c>
      <c r="C39" s="107" t="s">
        <v>227</v>
      </c>
      <c r="D39" s="108" t="s">
        <v>270</v>
      </c>
      <c r="E39" s="106">
        <v>0</v>
      </c>
      <c r="F39" s="109">
        <v>52.35</v>
      </c>
      <c r="G39" s="109">
        <f>IF((F39-$E$6)&lt;0,0,IF(F39&gt;$H$6,"снят",(F39-$E$6)))</f>
        <v>11.350000000000001</v>
      </c>
      <c r="H39" s="110">
        <f>IF(OR(E39="снят",G39="снят"),100,E39+G39)</f>
        <v>11.350000000000001</v>
      </c>
      <c r="I39" s="97"/>
      <c r="J39" s="111">
        <f>I36</f>
        <v>125.44999999999999</v>
      </c>
      <c r="K39" s="99"/>
    </row>
    <row r="40" spans="1:11" ht="12.75" customHeight="1">
      <c r="A40" s="134" t="s">
        <v>334</v>
      </c>
      <c r="B40" s="119">
        <v>119</v>
      </c>
      <c r="C40" s="135" t="s">
        <v>121</v>
      </c>
      <c r="D40" s="55" t="s">
        <v>280</v>
      </c>
      <c r="E40" s="119">
        <v>5</v>
      </c>
      <c r="F40" s="37">
        <v>51.69</v>
      </c>
      <c r="G40" s="73">
        <f>IF((F40-$E$6)&lt;0,0,IF(F40&gt;$H$6,"снят",(F40-$E$6)))</f>
        <v>10.689999999999998</v>
      </c>
      <c r="H40" s="38">
        <f>IF(OR(E40="снят",G40="снят"),100,E40+G40)</f>
        <v>15.689999999999998</v>
      </c>
      <c r="I40" s="75">
        <f>SUM(H40:H43)-MAX(H40:H43)</f>
        <v>132.76999999999998</v>
      </c>
      <c r="J40" s="117">
        <f>I40</f>
        <v>132.76999999999998</v>
      </c>
      <c r="K40" s="137">
        <v>9</v>
      </c>
    </row>
    <row r="41" spans="1:11" ht="12.75">
      <c r="A41" s="134"/>
      <c r="B41" s="119">
        <v>164</v>
      </c>
      <c r="C41" s="135" t="s">
        <v>199</v>
      </c>
      <c r="D41" s="55" t="s">
        <v>281</v>
      </c>
      <c r="E41" s="119">
        <v>10</v>
      </c>
      <c r="F41" s="37">
        <v>48.08</v>
      </c>
      <c r="G41" s="37">
        <f>IF((F41-$E$6)&lt;0,0,IF(F41&gt;$H$6,"снят",(F41-$E$6)))</f>
        <v>7.079999999999998</v>
      </c>
      <c r="H41" s="38">
        <f>IF(OR(E41="снят",G41="снят"),100,E41+G41)</f>
        <v>17.08</v>
      </c>
      <c r="I41" s="75"/>
      <c r="J41" s="81">
        <f>I40</f>
        <v>132.76999999999998</v>
      </c>
      <c r="K41" s="137"/>
    </row>
    <row r="42" spans="1:11" ht="12.75">
      <c r="A42" s="134"/>
      <c r="B42" s="119">
        <v>165</v>
      </c>
      <c r="C42" s="135" t="s">
        <v>121</v>
      </c>
      <c r="D42" s="55" t="s">
        <v>335</v>
      </c>
      <c r="E42" s="119" t="s">
        <v>91</v>
      </c>
      <c r="F42" s="37">
        <v>0</v>
      </c>
      <c r="G42" s="37">
        <f>IF((F42-$E$6)&lt;0,0,IF(F42&gt;$H$6,"снят",(F42-$E$6)))</f>
        <v>0</v>
      </c>
      <c r="H42" s="38">
        <f>IF(OR(E42="снят",G42="снят"),100,E42+G42)</f>
        <v>100</v>
      </c>
      <c r="I42" s="75"/>
      <c r="J42" s="81">
        <f>I40</f>
        <v>132.76999999999998</v>
      </c>
      <c r="K42" s="137"/>
    </row>
    <row r="43" spans="1:11" ht="12.75">
      <c r="A43" s="134"/>
      <c r="B43" s="138">
        <v>166</v>
      </c>
      <c r="C43" s="139" t="s">
        <v>232</v>
      </c>
      <c r="D43" s="140" t="s">
        <v>329</v>
      </c>
      <c r="E43" s="138" t="s">
        <v>91</v>
      </c>
      <c r="F43" s="88">
        <v>0</v>
      </c>
      <c r="G43" s="142">
        <f>IF((F43-$E$6)&lt;0,0,IF(F43&gt;$H$6,"снят",(F43-$E$6)))</f>
        <v>0</v>
      </c>
      <c r="H43" s="125">
        <f>IF(OR(E43="снят",G43="снят"),100,E43+G43)</f>
        <v>100</v>
      </c>
      <c r="I43" s="75"/>
      <c r="J43" s="90">
        <f>I40</f>
        <v>132.76999999999998</v>
      </c>
      <c r="K43" s="137"/>
    </row>
    <row r="44" spans="1:11" ht="12.75" customHeight="1">
      <c r="A44" s="158" t="s">
        <v>336</v>
      </c>
      <c r="B44" s="92">
        <v>148</v>
      </c>
      <c r="C44" s="93" t="s">
        <v>318</v>
      </c>
      <c r="D44" s="94" t="s">
        <v>319</v>
      </c>
      <c r="E44" s="92" t="s">
        <v>91</v>
      </c>
      <c r="F44" s="95">
        <v>0</v>
      </c>
      <c r="G44" s="130">
        <f>IF((F44-$E$6)&lt;0,0,IF(F44&gt;$H$6,"снят",(F44-$E$6)))</f>
        <v>0</v>
      </c>
      <c r="H44" s="96">
        <f>IF(OR(E44="снят",G44="снят"),100,E44+G44)</f>
        <v>100</v>
      </c>
      <c r="I44" s="97">
        <f>SUM(H44:H47)-MAX(H44:H47)</f>
        <v>136.79</v>
      </c>
      <c r="J44" s="98">
        <f>I44</f>
        <v>136.79</v>
      </c>
      <c r="K44" s="99">
        <v>10</v>
      </c>
    </row>
    <row r="45" spans="1:11" ht="12.75">
      <c r="A45" s="158"/>
      <c r="B45" s="101">
        <v>149</v>
      </c>
      <c r="C45" s="102" t="s">
        <v>267</v>
      </c>
      <c r="D45" s="103" t="s">
        <v>268</v>
      </c>
      <c r="E45" s="101">
        <v>0</v>
      </c>
      <c r="F45" s="104">
        <v>50.93</v>
      </c>
      <c r="G45" s="104">
        <f>IF((F45-$E$6)&lt;0,0,IF(F45&gt;$H$6,"снят",(F45-$E$6)))</f>
        <v>9.93</v>
      </c>
      <c r="H45" s="96">
        <f>IF(OR(E45="снят",G45="снят"),100,E45+G45)</f>
        <v>9.93</v>
      </c>
      <c r="I45" s="97"/>
      <c r="J45" s="105">
        <f>I44</f>
        <v>136.79</v>
      </c>
      <c r="K45" s="99"/>
    </row>
    <row r="46" spans="1:11" ht="12.75">
      <c r="A46" s="158"/>
      <c r="B46" s="92">
        <v>150</v>
      </c>
      <c r="C46" s="93" t="s">
        <v>294</v>
      </c>
      <c r="D46" s="94" t="s">
        <v>295</v>
      </c>
      <c r="E46" s="92">
        <v>10</v>
      </c>
      <c r="F46" s="95">
        <v>57.86</v>
      </c>
      <c r="G46" s="104">
        <f>IF((F46-$E$6)&lt;0,0,IF(F46&gt;$H$6,"снят",(F46-$E$6)))</f>
        <v>16.86</v>
      </c>
      <c r="H46" s="96">
        <f>IF(OR(E46="снят",G46="снят"),100,E46+G46)</f>
        <v>26.86</v>
      </c>
      <c r="I46" s="97"/>
      <c r="J46" s="105">
        <f>I44</f>
        <v>136.79</v>
      </c>
      <c r="K46" s="99"/>
    </row>
    <row r="47" spans="1:11" ht="12.75">
      <c r="A47" s="158"/>
      <c r="B47" s="106">
        <v>151</v>
      </c>
      <c r="C47" s="107" t="s">
        <v>320</v>
      </c>
      <c r="D47" s="108" t="s">
        <v>321</v>
      </c>
      <c r="E47" s="106" t="s">
        <v>91</v>
      </c>
      <c r="F47" s="109">
        <v>0</v>
      </c>
      <c r="G47" s="109">
        <f>IF((F47-$E$6)&lt;0,0,IF(F47&gt;$H$6,"снят",(F47-$E$6)))</f>
        <v>0</v>
      </c>
      <c r="H47" s="110">
        <f>IF(OR(E47="снят",G47="снят"),100,E47+G47)</f>
        <v>100</v>
      </c>
      <c r="I47" s="97"/>
      <c r="J47" s="111">
        <f>I44</f>
        <v>136.79</v>
      </c>
      <c r="K47" s="99"/>
    </row>
    <row r="48" spans="1:11" ht="12.75" customHeight="1">
      <c r="A48" s="134" t="s">
        <v>282</v>
      </c>
      <c r="B48" s="119">
        <v>120</v>
      </c>
      <c r="C48" s="135" t="s">
        <v>283</v>
      </c>
      <c r="D48" s="55" t="s">
        <v>284</v>
      </c>
      <c r="E48" s="119">
        <v>5</v>
      </c>
      <c r="F48" s="37">
        <v>53.73</v>
      </c>
      <c r="G48" s="73">
        <f>IF((F48-$E$6)&lt;0,0,IF(F48&gt;$H$6,"снят",(F48-$E$6)))</f>
        <v>12.729999999999997</v>
      </c>
      <c r="H48" s="38">
        <f>IF(OR(E48="снят",G48="снят"),100,E48+G48)</f>
        <v>17.729999999999997</v>
      </c>
      <c r="I48" s="75">
        <f>SUM(H48:H51)-MAX(H48:H51)</f>
        <v>217.73000000000002</v>
      </c>
      <c r="J48" s="117">
        <f>I48</f>
        <v>217.73000000000002</v>
      </c>
      <c r="K48" s="137">
        <v>11</v>
      </c>
    </row>
    <row r="49" spans="1:11" ht="12.75">
      <c r="A49" s="134"/>
      <c r="B49" s="119">
        <v>155</v>
      </c>
      <c r="C49" s="135" t="s">
        <v>271</v>
      </c>
      <c r="D49" s="55" t="s">
        <v>323</v>
      </c>
      <c r="E49" s="119" t="s">
        <v>91</v>
      </c>
      <c r="F49" s="37">
        <v>0</v>
      </c>
      <c r="G49" s="37">
        <f>IF((F49-$E$6)&lt;0,0,IF(F49&gt;$H$6,"снят",(F49-$E$6)))</f>
        <v>0</v>
      </c>
      <c r="H49" s="38">
        <f>IF(OR(E49="снят",G49="снят"),100,E49+G49)</f>
        <v>100</v>
      </c>
      <c r="I49" s="75"/>
      <c r="J49" s="81">
        <f>I48</f>
        <v>217.73000000000002</v>
      </c>
      <c r="K49" s="137"/>
    </row>
    <row r="50" spans="1:11" ht="12.75">
      <c r="A50" s="134"/>
      <c r="B50" s="119">
        <v>156</v>
      </c>
      <c r="C50" s="135" t="s">
        <v>283</v>
      </c>
      <c r="D50" s="55" t="s">
        <v>324</v>
      </c>
      <c r="E50" s="119" t="s">
        <v>91</v>
      </c>
      <c r="F50" s="37">
        <v>0</v>
      </c>
      <c r="G50" s="37">
        <f>IF((F50-$E$6)&lt;0,0,IF(F50&gt;$H$6,"снят",(F50-$E$6)))</f>
        <v>0</v>
      </c>
      <c r="H50" s="38">
        <f>IF(OR(E50="снят",G50="снят"),100,E50+G50)</f>
        <v>100</v>
      </c>
      <c r="I50" s="75"/>
      <c r="J50" s="81">
        <f>I48</f>
        <v>217.73000000000002</v>
      </c>
      <c r="K50" s="137"/>
    </row>
    <row r="51" spans="1:11" ht="12.75">
      <c r="A51" s="134"/>
      <c r="B51" s="138">
        <v>157</v>
      </c>
      <c r="C51" s="139" t="s">
        <v>29</v>
      </c>
      <c r="D51" s="140" t="s">
        <v>325</v>
      </c>
      <c r="E51" s="138" t="s">
        <v>91</v>
      </c>
      <c r="F51" s="88">
        <v>0</v>
      </c>
      <c r="G51" s="142">
        <f>IF((F51-$E$6)&lt;0,0,IF(F51&gt;$H$6,"снят",(F51-$E$6)))</f>
        <v>0</v>
      </c>
      <c r="H51" s="125">
        <f>IF(OR(E51="снят",G51="снят"),100,E51+G51)</f>
        <v>100</v>
      </c>
      <c r="I51" s="75"/>
      <c r="J51" s="90">
        <f>I48</f>
        <v>217.73000000000002</v>
      </c>
      <c r="K51" s="137"/>
    </row>
    <row r="52" spans="1:11" ht="12.75" customHeight="1">
      <c r="A52" s="145" t="s">
        <v>337</v>
      </c>
      <c r="B52" s="92">
        <v>144</v>
      </c>
      <c r="C52" s="93" t="s">
        <v>177</v>
      </c>
      <c r="D52" s="94" t="s">
        <v>313</v>
      </c>
      <c r="E52" s="92" t="s">
        <v>91</v>
      </c>
      <c r="F52" s="95">
        <v>0</v>
      </c>
      <c r="G52" s="130">
        <f>IF((F52-$E$6)&lt;0,0,IF(F52&gt;$H$6,"снят",(F52-$E$6)))</f>
        <v>0</v>
      </c>
      <c r="H52" s="96">
        <f>IF(OR(E52="снят",G52="снят"),100,E52+G52)</f>
        <v>100</v>
      </c>
      <c r="I52" s="97">
        <f>SUM(H52:H55)-MAX(H52:H55)</f>
        <v>220.25</v>
      </c>
      <c r="J52" s="98">
        <f>I52</f>
        <v>220.25</v>
      </c>
      <c r="K52" s="99">
        <v>12</v>
      </c>
    </row>
    <row r="53" spans="1:11" ht="12.75">
      <c r="A53" s="145"/>
      <c r="B53" s="101">
        <v>145</v>
      </c>
      <c r="C53" s="102" t="s">
        <v>314</v>
      </c>
      <c r="D53" s="103" t="s">
        <v>315</v>
      </c>
      <c r="E53" s="101" t="s">
        <v>91</v>
      </c>
      <c r="F53" s="104">
        <v>0</v>
      </c>
      <c r="G53" s="104">
        <f>IF((F53-$E$6)&lt;0,0,IF(F53&gt;$H$6,"снят",(F53-$E$6)))</f>
        <v>0</v>
      </c>
      <c r="H53" s="96">
        <f>IF(OR(E53="снят",G53="снят"),100,E53+G53)</f>
        <v>100</v>
      </c>
      <c r="I53" s="97"/>
      <c r="J53" s="105">
        <f>I52</f>
        <v>220.25</v>
      </c>
      <c r="K53" s="99"/>
    </row>
    <row r="54" spans="1:11" ht="12.75">
      <c r="A54" s="145"/>
      <c r="B54" s="92">
        <v>146</v>
      </c>
      <c r="C54" s="93" t="s">
        <v>316</v>
      </c>
      <c r="D54" s="94" t="s">
        <v>317</v>
      </c>
      <c r="E54" s="92">
        <v>5</v>
      </c>
      <c r="F54" s="95">
        <v>66.04</v>
      </c>
      <c r="G54" s="104" t="str">
        <f>IF((F54-$E$6)&lt;0,0,IF(F54&gt;$H$6,"снят",(F54-$E$6)))</f>
        <v>снят</v>
      </c>
      <c r="H54" s="96">
        <f>IF(OR(E54="снят",G54="снят"),100,E54+G54)</f>
        <v>100</v>
      </c>
      <c r="I54" s="97"/>
      <c r="J54" s="105">
        <f>I52</f>
        <v>220.25</v>
      </c>
      <c r="K54" s="99"/>
    </row>
    <row r="55" spans="1:11" ht="12.75">
      <c r="A55" s="145"/>
      <c r="B55" s="106">
        <v>147</v>
      </c>
      <c r="C55" s="107" t="s">
        <v>289</v>
      </c>
      <c r="D55" s="108" t="s">
        <v>290</v>
      </c>
      <c r="E55" s="106">
        <v>5</v>
      </c>
      <c r="F55" s="109">
        <v>56.25</v>
      </c>
      <c r="G55" s="109">
        <f>IF((F55-$E$6)&lt;0,0,IF(F55&gt;$H$6,"снят",(F55-$E$6)))</f>
        <v>15.25</v>
      </c>
      <c r="H55" s="110">
        <f>IF(OR(E55="снят",G55="снят"),100,E55+G55)</f>
        <v>20.25</v>
      </c>
      <c r="I55" s="97"/>
      <c r="J55" s="111">
        <f>I52</f>
        <v>220.25</v>
      </c>
      <c r="K55" s="99"/>
    </row>
  </sheetData>
  <sheetProtection selectLockedCells="1" selectUnlockedCells="1"/>
  <mergeCells count="36">
    <mergeCell ref="A8:A11"/>
    <mergeCell ref="I8:I11"/>
    <mergeCell ref="K8:K11"/>
    <mergeCell ref="A12:A15"/>
    <mergeCell ref="I12:I15"/>
    <mergeCell ref="K12:K15"/>
    <mergeCell ref="A16:A19"/>
    <mergeCell ref="I16:I19"/>
    <mergeCell ref="K16:K19"/>
    <mergeCell ref="A20:A23"/>
    <mergeCell ref="I20:I23"/>
    <mergeCell ref="K20:K23"/>
    <mergeCell ref="A24:A27"/>
    <mergeCell ref="I24:I27"/>
    <mergeCell ref="K24:K27"/>
    <mergeCell ref="A28:A31"/>
    <mergeCell ref="I28:I31"/>
    <mergeCell ref="K28:K31"/>
    <mergeCell ref="A32:A35"/>
    <mergeCell ref="I32:I35"/>
    <mergeCell ref="K32:K35"/>
    <mergeCell ref="A36:A39"/>
    <mergeCell ref="I36:I39"/>
    <mergeCell ref="K36:K39"/>
    <mergeCell ref="A40:A43"/>
    <mergeCell ref="I40:I43"/>
    <mergeCell ref="K40:K43"/>
    <mergeCell ref="A44:A47"/>
    <mergeCell ref="I44:I47"/>
    <mergeCell ref="K44:K47"/>
    <mergeCell ref="A48:A51"/>
    <mergeCell ref="I48:I51"/>
    <mergeCell ref="K48:K51"/>
    <mergeCell ref="A52:A55"/>
    <mergeCell ref="I52:I55"/>
    <mergeCell ref="K52:K55"/>
  </mergeCells>
  <printOptions/>
  <pageMargins left="0.30972222222222223" right="0.4097222222222222" top="0.30972222222222223" bottom="0.3458333333333333" header="0.5118055555555555" footer="0.1597222222222222"/>
  <pageSetup horizontalDpi="300" verticalDpi="300" orientation="portrait" paperSize="9" scale="75"/>
  <headerFooter alignWithMargins="0">
    <oddFooter>&amp;C&amp;"Times New Roman,Обычный"&amp;12&amp;A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2012-03-24T06:51:35Z</cp:lastPrinted>
  <dcterms:modified xsi:type="dcterms:W3CDTF">2012-03-25T14:55:49Z</dcterms:modified>
  <cp:category/>
  <cp:version/>
  <cp:contentType/>
  <cp:contentStatus/>
  <cp:revision>28</cp:revision>
</cp:coreProperties>
</file>