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480" windowHeight="7200" tabRatio="601" activeTab="0"/>
  </bookViews>
  <sheets>
    <sheet name="Макси" sheetId="1" r:id="rId1"/>
    <sheet name="Медиум" sheetId="2" r:id="rId2"/>
    <sheet name="Мини" sheetId="3" r:id="rId3"/>
    <sheet name="Той" sheetId="4" r:id="rId4"/>
    <sheet name="Команды" sheetId="5" r:id="rId5"/>
    <sheet name="Первенство" sheetId="6" r:id="rId6"/>
    <sheet name="L" sheetId="7" r:id="rId7"/>
    <sheet name="M" sheetId="8" r:id="rId8"/>
    <sheet name="S" sheetId="9" r:id="rId9"/>
    <sheet name="T" sheetId="10" r:id="rId10"/>
  </sheets>
  <definedNames/>
  <calcPr fullCalcOnLoad="1"/>
</workbook>
</file>

<file path=xl/sharedStrings.xml><?xml version="1.0" encoding="utf-8"?>
<sst xmlns="http://schemas.openxmlformats.org/spreadsheetml/2006/main" count="2351" uniqueCount="438">
  <si>
    <t>Стартовый номер</t>
  </si>
  <si>
    <t>Фамилия, имя участника</t>
  </si>
  <si>
    <t>Порода, кличка собаки</t>
  </si>
  <si>
    <t>Туманова Светлана</t>
  </si>
  <si>
    <t>бордер-колли Бейкон</t>
  </si>
  <si>
    <t>Команда</t>
  </si>
  <si>
    <t>Гурина Татьяна</t>
  </si>
  <si>
    <t>бордер-колли Твисти Снитч</t>
  </si>
  <si>
    <t>Повалищева Екатерина</t>
  </si>
  <si>
    <t>Время</t>
  </si>
  <si>
    <t>Штраф</t>
  </si>
  <si>
    <t>Общий штраф</t>
  </si>
  <si>
    <t>Баллы (120)</t>
  </si>
  <si>
    <t>Баллы (100)</t>
  </si>
  <si>
    <t>1 период</t>
  </si>
  <si>
    <t>Джокер</t>
  </si>
  <si>
    <t xml:space="preserve">Сумма баллов </t>
  </si>
  <si>
    <t>2 период</t>
  </si>
  <si>
    <t>Сумма многоборья</t>
  </si>
  <si>
    <t>Место</t>
  </si>
  <si>
    <t>Аджилити</t>
  </si>
  <si>
    <t>Джампинг</t>
  </si>
  <si>
    <t>Гемблерз</t>
  </si>
  <si>
    <t>Снукер</t>
  </si>
  <si>
    <t>Штраф за время</t>
  </si>
  <si>
    <t>Финал</t>
  </si>
  <si>
    <t>шпиц Осборн</t>
  </si>
  <si>
    <t>Гушан Ольга</t>
  </si>
  <si>
    <t>цвергшнауцер Леон</t>
  </si>
  <si>
    <t>Филатова Елена</t>
  </si>
  <si>
    <t>пудель Порш</t>
  </si>
  <si>
    <t>Серова Марина</t>
  </si>
  <si>
    <t>пуми Борка</t>
  </si>
  <si>
    <t>Ефременкова Ольга</t>
  </si>
  <si>
    <t>вельштерьер Эксклюзив</t>
  </si>
  <si>
    <t>Щербакова Ольга</t>
  </si>
  <si>
    <t>Кудинова Юлия</t>
  </si>
  <si>
    <t>цвергшнауцер Фрося</t>
  </si>
  <si>
    <t>"Алмаз" клуб "Вместе"</t>
  </si>
  <si>
    <t>"Азарт" клуб "Вместе"</t>
  </si>
  <si>
    <t>"Авось" клуб "Вместе"</t>
  </si>
  <si>
    <t>"Альфа" клуб "Вместе"</t>
  </si>
  <si>
    <t>"Абзац" клуб "Вместе"</t>
  </si>
  <si>
    <t>"Алтын" клуб "Вместе"</t>
  </si>
  <si>
    <t>Баллы</t>
  </si>
  <si>
    <t>Командные баллы</t>
  </si>
  <si>
    <t>Сумма командных баллов</t>
  </si>
  <si>
    <t xml:space="preserve">Время </t>
  </si>
  <si>
    <t>Томилова Мария</t>
  </si>
  <si>
    <t>Старцева Алина</t>
  </si>
  <si>
    <t>шелти Мистер Принц</t>
  </si>
  <si>
    <t>бордер-колли Трейси Винд</t>
  </si>
  <si>
    <t>Батурина Мария</t>
  </si>
  <si>
    <t>цвергпинчер Пиня Понгер</t>
  </si>
  <si>
    <t>фален Рибас РОСС</t>
  </si>
  <si>
    <t>цвергшнауцер Канди</t>
  </si>
  <si>
    <t>фален Рибас</t>
  </si>
  <si>
    <t xml:space="preserve">"Атас" клуб "Вместе" </t>
  </si>
  <si>
    <t>Содружество-1</t>
  </si>
  <si>
    <t>Содружество-2</t>
  </si>
  <si>
    <t>Сумма двоеборья</t>
  </si>
  <si>
    <t>Мешкова Елена</t>
  </si>
  <si>
    <t>цвергшнауцер Кристиан</t>
  </si>
  <si>
    <t>фокстерьер Велга</t>
  </si>
  <si>
    <t>Карпушина Надежда</t>
  </si>
  <si>
    <t>голден-ретривер Виктория</t>
  </si>
  <si>
    <t>Катутис Ангелина</t>
  </si>
  <si>
    <t>бордер-колли Ассоль</t>
  </si>
  <si>
    <t>Пермь-2</t>
  </si>
  <si>
    <t>Христий Ирина</t>
  </si>
  <si>
    <t>Кобликова Мария</t>
  </si>
  <si>
    <t>бордер-колли Амбассадор</t>
  </si>
  <si>
    <t>Екатеринбург</t>
  </si>
  <si>
    <t>Воробьева Марина</t>
  </si>
  <si>
    <t>Штернберг Наталья</t>
  </si>
  <si>
    <t>бордер-колли Юбервелтиген</t>
  </si>
  <si>
    <t>Пермь-4</t>
  </si>
  <si>
    <t>бордер-колли Викинг</t>
  </si>
  <si>
    <t>Самара</t>
  </si>
  <si>
    <t>НАТИ-Ясеневый-2</t>
  </si>
  <si>
    <t>Кочетова Елена</t>
  </si>
  <si>
    <t>Пермь-1</t>
  </si>
  <si>
    <t>Личный зачет</t>
  </si>
  <si>
    <t>бордер-колли Триумф</t>
  </si>
  <si>
    <t>ИОКСС</t>
  </si>
  <si>
    <t>Вдовиченко Галина</t>
  </si>
  <si>
    <t>тервюрен Гера</t>
  </si>
  <si>
    <t>Пермь-6</t>
  </si>
  <si>
    <t>бордер-колли Альф</t>
  </si>
  <si>
    <t>Академия DOGS</t>
  </si>
  <si>
    <t>немецкая овчарка Дениза</t>
  </si>
  <si>
    <t>бордер-колли Аксель</t>
  </si>
  <si>
    <t>НАТИ-Ясеневый-1</t>
  </si>
  <si>
    <t>Пермь-5</t>
  </si>
  <si>
    <t>Первенство России</t>
  </si>
  <si>
    <t>Сумма штрафа</t>
  </si>
  <si>
    <t>келпи Лолита</t>
  </si>
  <si>
    <t>Селеткова Елена</t>
  </si>
  <si>
    <t>Гришина Евгения</t>
  </si>
  <si>
    <t>метис Мэтью</t>
  </si>
  <si>
    <t>Маленьких Юлия</t>
  </si>
  <si>
    <t>шелти Пьеро</t>
  </si>
  <si>
    <t>Пермь-3</t>
  </si>
  <si>
    <t>Пономарева Дарья</t>
  </si>
  <si>
    <t>ризеншнауцер Унга</t>
  </si>
  <si>
    <t>Рысенкова Ирина</t>
  </si>
  <si>
    <t>доберман Ральф</t>
  </si>
  <si>
    <t>Квасова Евгения</t>
  </si>
  <si>
    <t>метис Дана</t>
  </si>
  <si>
    <t>лабрадор Маломкози Сесили</t>
  </si>
  <si>
    <t>Косякова Екатерина</t>
  </si>
  <si>
    <t>шелти Вернисаж</t>
  </si>
  <si>
    <t>Зворыгина Любовь</t>
  </si>
  <si>
    <t>бордер-колли Юнити</t>
  </si>
  <si>
    <t>бордер-колли Астер</t>
  </si>
  <si>
    <t>Кудрин Антон</t>
  </si>
  <si>
    <t>бордер-колли Аруна</t>
  </si>
  <si>
    <t>Тарасова Ольга</t>
  </si>
  <si>
    <t>Пермь-7</t>
  </si>
  <si>
    <t>бордер-колли А Стар Рей</t>
  </si>
  <si>
    <t>Санкт-Петербург-1</t>
  </si>
  <si>
    <t>бордер-колли Араго</t>
  </si>
  <si>
    <t>Фабричнева Ирина</t>
  </si>
  <si>
    <t>Санкт-Петербург-2</t>
  </si>
  <si>
    <t>кеесхонд Серебряная Шубка</t>
  </si>
  <si>
    <t>Северодвинск</t>
  </si>
  <si>
    <t>шелти Лисенок Людовик</t>
  </si>
  <si>
    <t>вельштерьер Макси</t>
  </si>
  <si>
    <t>шелти Золотой Лис</t>
  </si>
  <si>
    <t>Шелти Корн Колэд</t>
  </si>
  <si>
    <t>шелти Ноктюрн</t>
  </si>
  <si>
    <t>шелти Вальтер</t>
  </si>
  <si>
    <t>Михайлова Татьяна</t>
  </si>
  <si>
    <t>Шелти Плакки Виннер</t>
  </si>
  <si>
    <t>цвергшнауцер Хризантема</t>
  </si>
  <si>
    <t>Квиндт Татьяна</t>
  </si>
  <si>
    <t>шелти Пайнери</t>
  </si>
  <si>
    <t>вельштерьер Девид</t>
  </si>
  <si>
    <t>шелти Кристиан</t>
  </si>
  <si>
    <t>Попова Дарья</t>
  </si>
  <si>
    <t>Иванюк Антон</t>
  </si>
  <si>
    <t>шелти Ринальдо</t>
  </si>
  <si>
    <t>пиринейская овчарка Дэзи</t>
  </si>
  <si>
    <t>Захарова Екатерина</t>
  </si>
  <si>
    <t>шелти Брюс</t>
  </si>
  <si>
    <t>Клюквина Екатерина</t>
  </si>
  <si>
    <t>метис Тим</t>
  </si>
  <si>
    <t>Черкашина Анна</t>
  </si>
  <si>
    <t>пудель Ася</t>
  </si>
  <si>
    <t>метис Джем-2</t>
  </si>
  <si>
    <t>шелти Каспер</t>
  </si>
  <si>
    <t>шелти Цент</t>
  </si>
  <si>
    <t>шелти Виолетта</t>
  </si>
  <si>
    <t>шелти Тиссан Юстас</t>
  </si>
  <si>
    <t>Шульга Татьяна</t>
  </si>
  <si>
    <t>пудель Салина</t>
  </si>
  <si>
    <t>пудель Коррида</t>
  </si>
  <si>
    <t>Медведкова Елена</t>
  </si>
  <si>
    <t>шпиц Эльфания</t>
  </si>
  <si>
    <t>шпиц Бонапарт</t>
  </si>
  <si>
    <t>Евдокимова Радислава</t>
  </si>
  <si>
    <t>шелти Иф Онли</t>
  </si>
  <si>
    <t>шелти Корн Колэд</t>
  </si>
  <si>
    <t>"Астра" клуб "Вместе"</t>
  </si>
  <si>
    <t>"Аванс" клуб "Вместе"</t>
  </si>
  <si>
    <t>"Аргон" клуб "Вместе"</t>
  </si>
  <si>
    <t>"Дегунино"-1</t>
  </si>
  <si>
    <t>"Дегунино"-2</t>
  </si>
  <si>
    <t>шелти Сенди Май Дрим</t>
  </si>
  <si>
    <t>Гущина Светлана</t>
  </si>
  <si>
    <t>"Академия DOGS"</t>
  </si>
  <si>
    <t>Штрафы</t>
  </si>
  <si>
    <t>Командные штрафы</t>
  </si>
  <si>
    <t>Сумма командных штрафов</t>
  </si>
  <si>
    <t>ИОКСС+Воробьевы Горы+КОКСС</t>
  </si>
  <si>
    <t>"Яхонт" клуб "Вместе"</t>
  </si>
  <si>
    <t>Пермский край-2</t>
  </si>
  <si>
    <t>Чоговадзе Галина</t>
  </si>
  <si>
    <t>бордер-колли Ролли-Ройс</t>
  </si>
  <si>
    <t>Коновалова Наталья</t>
  </si>
  <si>
    <t>тервюрен Бенгалия</t>
  </si>
  <si>
    <t>Тактаева Елена</t>
  </si>
  <si>
    <t>бордер-колли Хенесси</t>
  </si>
  <si>
    <t>метис Азор</t>
  </si>
  <si>
    <t>грюнендаль Арабика</t>
  </si>
  <si>
    <t>Пермский край-4</t>
  </si>
  <si>
    <t>Пермский край-6</t>
  </si>
  <si>
    <t>Глазкова Татьяна</t>
  </si>
  <si>
    <t>лабрадор Фанни</t>
  </si>
  <si>
    <t>Пермский край-3</t>
  </si>
  <si>
    <t>Гремякина Анна</t>
  </si>
  <si>
    <t>метис Жангир</t>
  </si>
  <si>
    <t>Лаврова Алла</t>
  </si>
  <si>
    <t>курцхаар Диана</t>
  </si>
  <si>
    <t>Пермский край-5</t>
  </si>
  <si>
    <t>Клинчаева Наталья</t>
  </si>
  <si>
    <t>Екатеринбург-2</t>
  </si>
  <si>
    <t>бордер-колли Кверти</t>
  </si>
  <si>
    <t>бордер-колли Вита</t>
  </si>
  <si>
    <t>Лядова Анна</t>
  </si>
  <si>
    <t>бордер-колли Актавия</t>
  </si>
  <si>
    <t>Екатеринбург-1</t>
  </si>
  <si>
    <t>бордер-колли Элвис</t>
  </si>
  <si>
    <t>Пермский край-7</t>
  </si>
  <si>
    <t>бордер-колли Елана</t>
  </si>
  <si>
    <t>Гусева Анастасия</t>
  </si>
  <si>
    <t>бордер-колли Аритейни Солар Бим</t>
  </si>
  <si>
    <t>Пермский край-1</t>
  </si>
  <si>
    <t>Птицына Анна</t>
  </si>
  <si>
    <t>бордер-колли Аризона</t>
  </si>
  <si>
    <t>бордер-колли Кеннет</t>
  </si>
  <si>
    <t>бордер-колли Инфинити</t>
  </si>
  <si>
    <t>бордер-колли Альфа Центавра</t>
  </si>
  <si>
    <t>Ганеева Светлана</t>
  </si>
  <si>
    <t>Соловьева Юлия</t>
  </si>
  <si>
    <t>Пшеничникова Мария</t>
  </si>
  <si>
    <t>бордер-колли Баттерфляй</t>
  </si>
  <si>
    <t>бордер-колли Ролли Ройс</t>
  </si>
  <si>
    <t>фокстерьер Джонсон</t>
  </si>
  <si>
    <t>фокстерьер Вешка</t>
  </si>
  <si>
    <t>шелти Енди Егорушка</t>
  </si>
  <si>
    <t>Сагдеева Елена</t>
  </si>
  <si>
    <t>шелти Кенвивиэл Бэлл</t>
  </si>
  <si>
    <t>шелти Звездная Экспрессия</t>
  </si>
  <si>
    <t>Сычева Юлия</t>
  </si>
  <si>
    <t>шпиц Рейнджери</t>
  </si>
  <si>
    <t>Фролова Нина</t>
  </si>
  <si>
    <t>шелти Зена со Всполья</t>
  </si>
  <si>
    <t>Патрикеева Ольга</t>
  </si>
  <si>
    <t>цвергпинчер Ульф</t>
  </si>
  <si>
    <t>шелти Шустрик</t>
  </si>
  <si>
    <t>шелти Тореадор</t>
  </si>
  <si>
    <t>Кирьянова Екатерина</t>
  </si>
  <si>
    <t>шелти Аджилика</t>
  </si>
  <si>
    <t>Соловьева Полина</t>
  </si>
  <si>
    <t>Джек-Рассел-терьер Кид Бори</t>
  </si>
  <si>
    <t>метис Дина</t>
  </si>
  <si>
    <t>Кольцова Анна</t>
  </si>
  <si>
    <t>шелти Винсент</t>
  </si>
  <si>
    <t>Поправкина Анастасия</t>
  </si>
  <si>
    <t>метис Снежана</t>
  </si>
  <si>
    <t>"Академия  DOGS"</t>
  </si>
  <si>
    <t>Махнева Екатерина</t>
  </si>
  <si>
    <t>шелти Сэнди Май Дрим</t>
  </si>
  <si>
    <t>шелти Голден Хани</t>
  </si>
  <si>
    <t>шелти Ченс</t>
  </si>
  <si>
    <t>вельштерьер Фигаро</t>
  </si>
  <si>
    <t>шелти Кей</t>
  </si>
  <si>
    <t xml:space="preserve">шелти Тореадор </t>
  </si>
  <si>
    <t>Волкова Дарья</t>
  </si>
  <si>
    <t>шелти Шурик</t>
  </si>
  <si>
    <t>шелти Матисс</t>
  </si>
  <si>
    <t>шелти Экспрессия</t>
  </si>
  <si>
    <t>Первенство</t>
  </si>
  <si>
    <t>Дружинина Ольга</t>
  </si>
  <si>
    <t>малинуа АйКенДу</t>
  </si>
  <si>
    <t>немецкая овчарка Шарис</t>
  </si>
  <si>
    <t xml:space="preserve">немецкая овчарка Ленвальд </t>
  </si>
  <si>
    <t>Пацкевич Екатерина</t>
  </si>
  <si>
    <t>босерон Бади Адо</t>
  </si>
  <si>
    <t>Пржевальская Мария</t>
  </si>
  <si>
    <t>бордер-колли Хэппи Лель</t>
  </si>
  <si>
    <t>Варава Анна</t>
  </si>
  <si>
    <t>бордер-колли Болто</t>
  </si>
  <si>
    <t>миттельшнауцер Барби</t>
  </si>
  <si>
    <t>Дороган Марина</t>
  </si>
  <si>
    <t>эрдельтерьер Роза</t>
  </si>
  <si>
    <t>Пермский край-9</t>
  </si>
  <si>
    <t>Московские звезды</t>
  </si>
  <si>
    <t>Московия</t>
  </si>
  <si>
    <t>Московские кудесницы</t>
  </si>
  <si>
    <t>Московские мастерицы</t>
  </si>
  <si>
    <t>Нижегородская область-1</t>
  </si>
  <si>
    <t>Москвичка</t>
  </si>
  <si>
    <t>Подмосковье</t>
  </si>
  <si>
    <t>Ивановская область-3</t>
  </si>
  <si>
    <t>Московская гроза</t>
  </si>
  <si>
    <t>Ивановская область-2</t>
  </si>
  <si>
    <t>Сумма времени</t>
  </si>
  <si>
    <t>КВ</t>
  </si>
  <si>
    <t>МВ</t>
  </si>
  <si>
    <t>Д.Т.</t>
  </si>
  <si>
    <t>Скорость аджилити</t>
  </si>
  <si>
    <t>Скорость джампинг</t>
  </si>
  <si>
    <t>Скорость финал</t>
  </si>
  <si>
    <t>ХудорожковаЕлизавета</t>
  </si>
  <si>
    <t>немецкая овчарка Джина</t>
  </si>
  <si>
    <t>Зверева Александра</t>
  </si>
  <si>
    <t>немецкая овчарка Лайма</t>
  </si>
  <si>
    <t>Дроздова Евгения</t>
  </si>
  <si>
    <t>Егорова Анастасия</t>
  </si>
  <si>
    <t>КОКСС</t>
  </si>
  <si>
    <t>Унипес</t>
  </si>
  <si>
    <t>Ивановская область-4</t>
  </si>
  <si>
    <t>Митюгов Александр</t>
  </si>
  <si>
    <t>русский спаниель Альма</t>
  </si>
  <si>
    <t>Сборная Нижегородской области-2</t>
  </si>
  <si>
    <t>бордер-колли Изабелла Де Ли</t>
  </si>
  <si>
    <t>Подмосковные вечера</t>
  </si>
  <si>
    <t>Столичные штучки</t>
  </si>
  <si>
    <t>бордер-колли Робин Брюс</t>
  </si>
  <si>
    <t>Банщикова Александра</t>
  </si>
  <si>
    <t>бордер-колли Альма</t>
  </si>
  <si>
    <t>Столичная</t>
  </si>
  <si>
    <t>Екатеринбург-3</t>
  </si>
  <si>
    <t>Загрудинова Диана</t>
  </si>
  <si>
    <t>Левченко Анастасия</t>
  </si>
  <si>
    <t>метис Цезарь</t>
  </si>
  <si>
    <t>Сборная Архангельской области</t>
  </si>
  <si>
    <t>бордер-колли Апельсиновый Джем</t>
  </si>
  <si>
    <t>бордер-колли Импоссибл Имп</t>
  </si>
  <si>
    <t>Ивановская область-1</t>
  </si>
  <si>
    <t>Бордер-колли Арвен</t>
  </si>
  <si>
    <t>Папко Татьяна</t>
  </si>
  <si>
    <t>бордер-колли Би</t>
  </si>
  <si>
    <t>Пермский край-8</t>
  </si>
  <si>
    <t>Московские пташки</t>
  </si>
  <si>
    <t>Мешкова Наталья</t>
  </si>
  <si>
    <t>русский спаниель Берта</t>
  </si>
  <si>
    <t>бордер-колли Акелла</t>
  </si>
  <si>
    <t>бордер-колли Беркут</t>
  </si>
  <si>
    <t>Богданова Оксана</t>
  </si>
  <si>
    <t>метис Джесси</t>
  </si>
  <si>
    <t>Алексеева Екатерина</t>
  </si>
  <si>
    <t>керри-блю-терьер Жаклин</t>
  </si>
  <si>
    <t>Чураева Екатерина</t>
  </si>
  <si>
    <t>Московские девчата</t>
  </si>
  <si>
    <t>Алекинова Татьяна</t>
  </si>
  <si>
    <t>Гуркова Ирина</t>
  </si>
  <si>
    <t>бордер-колли Трек</t>
  </si>
  <si>
    <t>Рубченя Анастасия</t>
  </si>
  <si>
    <t>метис Дик</t>
  </si>
  <si>
    <t>бордер-колли Ингрид-Лакоста</t>
  </si>
  <si>
    <t>Баженко Юлия</t>
  </si>
  <si>
    <t>метис Мухтар</t>
  </si>
  <si>
    <t>Ивановская область</t>
  </si>
  <si>
    <t>шелти Рица</t>
  </si>
  <si>
    <t>Джек-Рассел-терьер Бона Джон</t>
  </si>
  <si>
    <t>Борсук Надежда</t>
  </si>
  <si>
    <t>цвергшнауцер Чоко Пай</t>
  </si>
  <si>
    <t>карликовый пудель Порш</t>
  </si>
  <si>
    <t>Катаева Варвара</t>
  </si>
  <si>
    <t>Максимова Юлия</t>
  </si>
  <si>
    <t>Тенкачева Евгения</t>
  </si>
  <si>
    <t>Молодцова Ольга</t>
  </si>
  <si>
    <t>шелти Летящая Ласточка</t>
  </si>
  <si>
    <t>Хромцова Августа</t>
  </si>
  <si>
    <t>цвергшнауцер Ангелочек</t>
  </si>
  <si>
    <t>Петренко Янина</t>
  </si>
  <si>
    <t>шелти Огненный Дождь</t>
  </si>
  <si>
    <t>шелти Феликс</t>
  </si>
  <si>
    <t>Абросимова Ирина</t>
  </si>
  <si>
    <t>вельштерьер Кельт</t>
  </si>
  <si>
    <t>Сборная Нижегородской области-1</t>
  </si>
  <si>
    <t>шелти Китлен Кэнди Бокс</t>
  </si>
  <si>
    <t>шелти Адреналина</t>
  </si>
  <si>
    <t>шелти Фиалковый Эльф</t>
  </si>
  <si>
    <t>Григорьева Инна</t>
  </si>
  <si>
    <t>шелти Фейка</t>
  </si>
  <si>
    <t>Косякова Ектерина</t>
  </si>
  <si>
    <t>Королева Евгения</t>
  </si>
  <si>
    <t>Сорокин Денис</t>
  </si>
  <si>
    <t>английский кокер-спаниель Федос</t>
  </si>
  <si>
    <t>Лисицына Ольга</t>
  </si>
  <si>
    <t>шелти Гордый Лис</t>
  </si>
  <si>
    <t>Сагдеев Руслан</t>
  </si>
  <si>
    <t>Семина Юлия</t>
  </si>
  <si>
    <t>русский спаниель Бумер</t>
  </si>
  <si>
    <t>шелти Кай</t>
  </si>
  <si>
    <t>шелти Аджилитистка</t>
  </si>
  <si>
    <t>Белозерова Елена</t>
  </si>
  <si>
    <t>шпиц Оригами</t>
  </si>
  <si>
    <t>Шишкина Анна</t>
  </si>
  <si>
    <t>той-пудель Салина</t>
  </si>
  <si>
    <t>той-пудель Коррида</t>
  </si>
  <si>
    <t xml:space="preserve">той-пудель Царина </t>
  </si>
  <si>
    <t>Березуцкая Валентина</t>
  </si>
  <si>
    <t>той-пудель Юна</t>
  </si>
  <si>
    <t>шелти Сюзанна</t>
  </si>
  <si>
    <t>шпиц Аляска</t>
  </si>
  <si>
    <t>скотчтерьер Адидж</t>
  </si>
  <si>
    <t>метис Малыш</t>
  </si>
  <si>
    <t>Кузнецова Ольга</t>
  </si>
  <si>
    <t>шелти Аурика Блэк</t>
  </si>
  <si>
    <t>Сборная Москвы "Москвичка"</t>
  </si>
  <si>
    <t>Сборная Москвы "Московия"</t>
  </si>
  <si>
    <t>Сборная Москвы "Московская Гроза"</t>
  </si>
  <si>
    <t>Сборная Москвы "Московские звезды"</t>
  </si>
  <si>
    <t>Сборная Москвы "Московские кудесницы"</t>
  </si>
  <si>
    <t>Сборная Москвы "Московские мастерицы"</t>
  </si>
  <si>
    <t>Сборная Москвы "Московские пташки"</t>
  </si>
  <si>
    <t>Сборная Москвы "Столичная"</t>
  </si>
  <si>
    <t>Сборная Москвы "Столичные штучки"</t>
  </si>
  <si>
    <t>Сборная Московской области "Подмосковные вечера"</t>
  </si>
  <si>
    <t>Сборная Московской области "Подмосковье"</t>
  </si>
  <si>
    <t>бордер-колли Изабелла</t>
  </si>
  <si>
    <t>бордер-колли Хеппи Лель</t>
  </si>
  <si>
    <t>пудель Царина</t>
  </si>
  <si>
    <t>Шелти Китлен Кэнди Бокс</t>
  </si>
  <si>
    <t xml:space="preserve">шелти Винсент </t>
  </si>
  <si>
    <t>бордер-колли Арвэн</t>
  </si>
  <si>
    <t>немецкая овчарка Вельд</t>
  </si>
  <si>
    <t>шелти Плакки Виннер</t>
  </si>
  <si>
    <t>Худорожкова Елизавета</t>
  </si>
  <si>
    <t>Джек-Рассел-терьер Аджилитистка</t>
  </si>
  <si>
    <t xml:space="preserve">керри-блю-терьер Жаклин </t>
  </si>
  <si>
    <t>"Унипес"</t>
  </si>
  <si>
    <t>Сборная Москвы "Московские девчата"</t>
  </si>
  <si>
    <t>Гуркова Екатерина</t>
  </si>
  <si>
    <t>Батаева Анастасия</t>
  </si>
  <si>
    <t>эрдельтерьер Бусинка</t>
  </si>
  <si>
    <t>шелти Ласточка</t>
  </si>
  <si>
    <t>4013</t>
  </si>
  <si>
    <t>4017</t>
  </si>
  <si>
    <t>3001</t>
  </si>
  <si>
    <t>3002</t>
  </si>
  <si>
    <t>не явка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</si>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</sst>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wrapText="1" shrinkToFit="1"/>
    </xf>
    <xf numFmtId="4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shrinkToFit="1"/>
    </xf>
    <xf numFmtId="49" fontId="0" fillId="2" borderId="0" xfId="0" applyNumberFormat="1" applyFill="1" applyAlignment="1">
      <alignment shrinkToFit="1"/>
    </xf>
    <xf numFmtId="0" fontId="0" fillId="2" borderId="0" xfId="0" applyFill="1" applyAlignment="1">
      <alignment/>
    </xf>
    <xf numFmtId="49" fontId="0" fillId="3" borderId="0" xfId="0" applyNumberFormat="1" applyFill="1" applyAlignment="1">
      <alignment shrinkToFit="1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49" fontId="0" fillId="4" borderId="0" xfId="0" applyNumberFormat="1" applyFill="1" applyAlignment="1">
      <alignment shrinkToFit="1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49" fontId="0" fillId="5" borderId="0" xfId="0" applyNumberFormat="1" applyFill="1" applyAlignment="1">
      <alignment shrinkToFi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49" fontId="0" fillId="5" borderId="0" xfId="0" applyNumberForma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4" borderId="0" xfId="0" applyNumberFormat="1" applyFill="1" applyAlignment="1">
      <alignment/>
    </xf>
    <xf numFmtId="2" fontId="0" fillId="5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0" fillId="0" borderId="0" xfId="0" applyNumberFormat="1" applyFont="1" applyAlignment="1">
      <alignment wrapText="1" shrinkToFi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 shrinkToFi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right" shrinkToFit="1"/>
    </xf>
    <xf numFmtId="49" fontId="1" fillId="0" borderId="0" xfId="0" applyNumberFormat="1" applyFont="1" applyFill="1" applyAlignment="1">
      <alignment shrinkToFit="1"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horizontal="center" wrapText="1" shrinkToFit="1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 wrapText="1" shrinkToFit="1"/>
    </xf>
    <xf numFmtId="2" fontId="0" fillId="0" borderId="0" xfId="0" applyNumberFormat="1" applyFont="1" applyAlignment="1">
      <alignment wrapText="1" shrinkToFit="1"/>
    </xf>
    <xf numFmtId="1" fontId="1" fillId="0" borderId="0" xfId="0" applyNumberFormat="1" applyFont="1" applyAlignment="1">
      <alignment wrapText="1" shrinkToFit="1"/>
    </xf>
    <xf numFmtId="1" fontId="0" fillId="0" borderId="0" xfId="0" applyNumberFormat="1" applyFont="1" applyAlignment="1">
      <alignment wrapText="1" shrinkToFi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" fontId="0" fillId="2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1" fillId="3" borderId="0" xfId="0" applyNumberFormat="1" applyFont="1" applyFill="1" applyAlignment="1">
      <alignment/>
    </xf>
    <xf numFmtId="1" fontId="1" fillId="5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2" fontId="0" fillId="3" borderId="0" xfId="0" applyNumberFormat="1" applyFont="1" applyFill="1" applyAlignment="1">
      <alignment/>
    </xf>
    <xf numFmtId="1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 shrinkToFit="1"/>
    </xf>
    <xf numFmtId="49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1" fillId="0" borderId="0" xfId="0" applyNumberFormat="1" applyFont="1" applyAlignment="1">
      <alignment horizontal="center" wrapText="1" shrinkToFit="1"/>
    </xf>
    <xf numFmtId="0" fontId="0" fillId="3" borderId="0" xfId="0" applyFont="1" applyFill="1" applyAlignment="1">
      <alignment horizontal="center"/>
    </xf>
    <xf numFmtId="1" fontId="0" fillId="4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7"/>
  <sheetViews>
    <sheetView tabSelected="1" workbookViewId="0" topLeftCell="A25">
      <pane xSplit="3" topLeftCell="D1" activePane="topRight" state="frozen"/>
      <selection pane="topLeft" activeCell="A1" sqref="A1"/>
      <selection pane="topRight" activeCell="D38" sqref="D38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bestFit="1" customWidth="1"/>
    <col min="14" max="14" width="11.1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9.875" style="0" customWidth="1"/>
  </cols>
  <sheetData>
    <row r="1" spans="5:27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  <c r="W1" s="86"/>
      <c r="X1" s="86"/>
      <c r="Y1" s="86"/>
      <c r="Z1" s="86"/>
      <c r="AA1" s="86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  <c r="W2" s="2"/>
      <c r="X2" s="2"/>
      <c r="Y2" s="2"/>
      <c r="Z2" s="2"/>
      <c r="AA2" s="2"/>
    </row>
    <row r="3" spans="1:22" ht="12.75">
      <c r="A3" s="4">
        <v>6527</v>
      </c>
      <c r="B3" s="1" t="s">
        <v>169</v>
      </c>
      <c r="C3" s="1" t="s">
        <v>83</v>
      </c>
      <c r="D3" s="1" t="s">
        <v>275</v>
      </c>
      <c r="E3" s="5">
        <f>L!E23</f>
        <v>40.65</v>
      </c>
      <c r="F3" s="35">
        <f>L!F23</f>
        <v>5</v>
      </c>
      <c r="G3" s="5">
        <f aca="true" t="shared" si="0" ref="G3:G30">SUM(E3:F3)</f>
        <v>45.65</v>
      </c>
      <c r="H3" s="5">
        <f aca="true" t="shared" si="1" ref="H3:H30">120-G3</f>
        <v>74.35</v>
      </c>
      <c r="I3" s="5">
        <f>L!I23</f>
        <v>31.34</v>
      </c>
      <c r="J3" s="35">
        <f>L!J23</f>
        <v>0</v>
      </c>
      <c r="K3" s="5">
        <f aca="true" t="shared" si="2" ref="K3:K30">SUM(I3:J3)</f>
        <v>31.34</v>
      </c>
      <c r="L3" s="5">
        <f aca="true" t="shared" si="3" ref="L3:L30">100-K3</f>
        <v>68.66</v>
      </c>
      <c r="M3" s="5">
        <f>L!M23</f>
        <v>30.99</v>
      </c>
      <c r="N3" s="35">
        <f>L!N23</f>
        <v>28</v>
      </c>
      <c r="O3" s="35">
        <f>L!O23</f>
        <v>8</v>
      </c>
      <c r="P3" s="35">
        <f aca="true" t="shared" si="4" ref="P3:P30">SUM(N3:O3)</f>
        <v>36</v>
      </c>
      <c r="Q3" s="5">
        <f>L!Q23</f>
        <v>35.92</v>
      </c>
      <c r="R3" s="35">
        <f>L!R23</f>
        <v>24</v>
      </c>
      <c r="S3" s="35">
        <f>L!S23</f>
        <v>27</v>
      </c>
      <c r="T3" s="35">
        <f aca="true" t="shared" si="5" ref="T3:T30">SUM(R3:S3)</f>
        <v>51</v>
      </c>
      <c r="U3" s="5">
        <f aca="true" t="shared" si="6" ref="U3:U30">SUM(H3,L3,P3,T3)</f>
        <v>230.01</v>
      </c>
      <c r="V3">
        <v>1</v>
      </c>
    </row>
    <row r="4" spans="1:22" ht="12.75">
      <c r="A4" s="4">
        <v>6512</v>
      </c>
      <c r="B4" s="1" t="s">
        <v>3</v>
      </c>
      <c r="C4" s="1" t="s">
        <v>4</v>
      </c>
      <c r="D4" s="1" t="s">
        <v>268</v>
      </c>
      <c r="E4" s="5">
        <f>L!E8</f>
        <v>40.83</v>
      </c>
      <c r="F4" s="35">
        <f>L!F8</f>
        <v>0</v>
      </c>
      <c r="G4" s="5">
        <f t="shared" si="0"/>
        <v>40.83</v>
      </c>
      <c r="H4" s="5">
        <f t="shared" si="1"/>
        <v>79.17</v>
      </c>
      <c r="I4" s="5">
        <f>L!I8</f>
        <v>32.23</v>
      </c>
      <c r="J4" s="35">
        <f>L!J8</f>
        <v>0</v>
      </c>
      <c r="K4" s="5">
        <f t="shared" si="2"/>
        <v>32.23</v>
      </c>
      <c r="L4" s="5">
        <f t="shared" si="3"/>
        <v>67.77000000000001</v>
      </c>
      <c r="M4" s="5">
        <f>L!M8</f>
        <v>31.96</v>
      </c>
      <c r="N4" s="35">
        <f>L!N8</f>
        <v>28</v>
      </c>
      <c r="O4" s="35">
        <f>L!O8</f>
        <v>8</v>
      </c>
      <c r="P4" s="35">
        <f t="shared" si="4"/>
        <v>36</v>
      </c>
      <c r="Q4" s="5">
        <f>L!Q8</f>
        <v>48.2</v>
      </c>
      <c r="R4" s="35">
        <f>L!R8</f>
        <v>29</v>
      </c>
      <c r="S4" s="35">
        <f>L!S8</f>
        <v>14</v>
      </c>
      <c r="T4" s="35">
        <f t="shared" si="5"/>
        <v>43</v>
      </c>
      <c r="U4" s="5">
        <f t="shared" si="6"/>
        <v>225.94</v>
      </c>
      <c r="V4">
        <v>2</v>
      </c>
    </row>
    <row r="5" spans="1:27" ht="12.75">
      <c r="A5" s="4">
        <v>6520</v>
      </c>
      <c r="B5" s="1" t="s">
        <v>85</v>
      </c>
      <c r="C5" s="1" t="s">
        <v>86</v>
      </c>
      <c r="D5" s="1" t="s">
        <v>186</v>
      </c>
      <c r="E5" s="5">
        <f>L!E16</f>
        <v>38.24</v>
      </c>
      <c r="F5" s="35">
        <f>L!F16</f>
        <v>0</v>
      </c>
      <c r="G5" s="5">
        <f t="shared" si="0"/>
        <v>38.24</v>
      </c>
      <c r="H5" s="5">
        <f t="shared" si="1"/>
        <v>81.75999999999999</v>
      </c>
      <c r="I5" s="5">
        <f>L!I16</f>
        <v>31.2</v>
      </c>
      <c r="J5" s="35">
        <f>L!J16</f>
        <v>5</v>
      </c>
      <c r="K5" s="5">
        <f t="shared" si="2"/>
        <v>36.2</v>
      </c>
      <c r="L5" s="5">
        <f t="shared" si="3"/>
        <v>63.8</v>
      </c>
      <c r="M5" s="5">
        <f>L!M16</f>
        <v>30.62</v>
      </c>
      <c r="N5" s="35">
        <f>L!N16</f>
        <v>25</v>
      </c>
      <c r="O5" s="35">
        <f>L!O16</f>
        <v>8</v>
      </c>
      <c r="P5" s="35">
        <f t="shared" si="4"/>
        <v>33</v>
      </c>
      <c r="Q5" s="5">
        <f>L!Q16</f>
        <v>44.98</v>
      </c>
      <c r="R5" s="35">
        <f>L!R16</f>
        <v>26</v>
      </c>
      <c r="S5" s="35">
        <f>L!S16</f>
        <v>20</v>
      </c>
      <c r="T5" s="35">
        <f t="shared" si="5"/>
        <v>46</v>
      </c>
      <c r="U5" s="5">
        <f t="shared" si="6"/>
        <v>224.56</v>
      </c>
      <c r="V5">
        <v>3</v>
      </c>
      <c r="W5" s="2"/>
      <c r="X5" s="2"/>
      <c r="Y5" s="2"/>
      <c r="Z5" s="2"/>
      <c r="AA5" s="2"/>
    </row>
    <row r="6" spans="1:27" ht="12.75">
      <c r="A6" s="4">
        <v>6530</v>
      </c>
      <c r="B6" s="1" t="s">
        <v>48</v>
      </c>
      <c r="C6" s="1" t="s">
        <v>264</v>
      </c>
      <c r="D6" s="1" t="s">
        <v>276</v>
      </c>
      <c r="E6" s="5">
        <f>L!E26</f>
        <v>41.38</v>
      </c>
      <c r="F6" s="35">
        <f>L!F26</f>
        <v>0</v>
      </c>
      <c r="G6" s="5">
        <f t="shared" si="0"/>
        <v>41.38</v>
      </c>
      <c r="H6" s="5">
        <f t="shared" si="1"/>
        <v>78.62</v>
      </c>
      <c r="I6" s="5">
        <f>L!I26</f>
        <v>34.31</v>
      </c>
      <c r="J6" s="35">
        <f>L!J26</f>
        <v>0</v>
      </c>
      <c r="K6" s="5">
        <f t="shared" si="2"/>
        <v>34.31</v>
      </c>
      <c r="L6" s="5">
        <f t="shared" si="3"/>
        <v>65.69</v>
      </c>
      <c r="M6" s="5">
        <f>L!M26</f>
        <v>32.91</v>
      </c>
      <c r="N6" s="35">
        <f>L!N26</f>
        <v>25</v>
      </c>
      <c r="O6" s="35">
        <f>L!O26</f>
        <v>0</v>
      </c>
      <c r="P6" s="35">
        <f t="shared" si="4"/>
        <v>25</v>
      </c>
      <c r="Q6" s="5">
        <f>L!Q26</f>
        <v>37.09</v>
      </c>
      <c r="R6" s="35">
        <f>L!R26</f>
        <v>23</v>
      </c>
      <c r="S6" s="35">
        <f>L!S26</f>
        <v>27</v>
      </c>
      <c r="T6" s="35">
        <f t="shared" si="5"/>
        <v>50</v>
      </c>
      <c r="U6" s="5">
        <f t="shared" si="6"/>
        <v>219.31</v>
      </c>
      <c r="V6">
        <v>4</v>
      </c>
      <c r="W6" s="2"/>
      <c r="X6" s="2"/>
      <c r="Y6" s="2"/>
      <c r="Z6" s="2"/>
      <c r="AA6" s="2"/>
    </row>
    <row r="7" spans="1:27" s="8" customFormat="1" ht="12.75">
      <c r="A7" s="4">
        <v>6521</v>
      </c>
      <c r="B7" s="1" t="s">
        <v>70</v>
      </c>
      <c r="C7" s="1" t="s">
        <v>71</v>
      </c>
      <c r="D7" s="1" t="s">
        <v>271</v>
      </c>
      <c r="E7" s="5">
        <f>L!E17</f>
        <v>43.86</v>
      </c>
      <c r="F7" s="35">
        <f>L!F17</f>
        <v>0</v>
      </c>
      <c r="G7" s="5">
        <f t="shared" si="0"/>
        <v>43.86</v>
      </c>
      <c r="H7" s="5">
        <f t="shared" si="1"/>
        <v>76.14</v>
      </c>
      <c r="I7" s="5">
        <f>L!I17</f>
        <v>35.74</v>
      </c>
      <c r="J7" s="35">
        <f>L!J17</f>
        <v>0</v>
      </c>
      <c r="K7" s="5">
        <f t="shared" si="2"/>
        <v>35.74</v>
      </c>
      <c r="L7" s="5">
        <f t="shared" si="3"/>
        <v>64.25999999999999</v>
      </c>
      <c r="M7" s="5">
        <f>L!M17</f>
        <v>34.04</v>
      </c>
      <c r="N7" s="35">
        <f>L!N17</f>
        <v>25</v>
      </c>
      <c r="O7" s="35">
        <f>L!O17</f>
        <v>8</v>
      </c>
      <c r="P7" s="35">
        <f t="shared" si="4"/>
        <v>33</v>
      </c>
      <c r="Q7" s="5">
        <f>L!Q17</f>
        <v>50.01</v>
      </c>
      <c r="R7" s="35">
        <f>L!R17</f>
        <v>25</v>
      </c>
      <c r="S7" s="35">
        <f>L!S17</f>
        <v>20</v>
      </c>
      <c r="T7" s="35">
        <f t="shared" si="5"/>
        <v>45</v>
      </c>
      <c r="U7" s="5">
        <f t="shared" si="6"/>
        <v>218.39999999999998</v>
      </c>
      <c r="V7">
        <v>5</v>
      </c>
      <c r="W7" s="5"/>
      <c r="X7" s="5"/>
      <c r="Y7" s="35"/>
      <c r="Z7" s="5"/>
      <c r="AA7" s="37"/>
    </row>
    <row r="8" spans="1:27" ht="12.75">
      <c r="A8" s="4">
        <v>6532</v>
      </c>
      <c r="B8" s="1" t="s">
        <v>181</v>
      </c>
      <c r="C8" s="1" t="s">
        <v>182</v>
      </c>
      <c r="D8" s="1" t="s">
        <v>272</v>
      </c>
      <c r="E8" s="5">
        <f>L!E28</f>
        <v>42.19</v>
      </c>
      <c r="F8" s="35">
        <f>L!F28</f>
        <v>0</v>
      </c>
      <c r="G8" s="5">
        <f t="shared" si="0"/>
        <v>42.19</v>
      </c>
      <c r="H8" s="5">
        <f t="shared" si="1"/>
        <v>77.81</v>
      </c>
      <c r="I8" s="5">
        <f>L!I28</f>
        <v>34.33</v>
      </c>
      <c r="J8" s="35">
        <f>L!J28</f>
        <v>5</v>
      </c>
      <c r="K8" s="5">
        <f t="shared" si="2"/>
        <v>39.33</v>
      </c>
      <c r="L8" s="5">
        <f t="shared" si="3"/>
        <v>60.67</v>
      </c>
      <c r="M8" s="5">
        <f>L!M28</f>
        <v>35.77</v>
      </c>
      <c r="N8" s="35">
        <f>L!N28</f>
        <v>25</v>
      </c>
      <c r="O8" s="35">
        <f>L!O28</f>
        <v>8</v>
      </c>
      <c r="P8" s="35">
        <f t="shared" si="4"/>
        <v>33</v>
      </c>
      <c r="Q8" s="5">
        <f>L!Q28</f>
        <v>50.09</v>
      </c>
      <c r="R8" s="35">
        <f>L!R28</f>
        <v>26</v>
      </c>
      <c r="S8" s="35">
        <f>L!S28</f>
        <v>20</v>
      </c>
      <c r="T8" s="35">
        <f t="shared" si="5"/>
        <v>46</v>
      </c>
      <c r="U8" s="5">
        <f t="shared" si="6"/>
        <v>217.48000000000002</v>
      </c>
      <c r="V8">
        <v>6</v>
      </c>
      <c r="W8" s="5"/>
      <c r="X8" s="5"/>
      <c r="Y8" s="35"/>
      <c r="Z8" s="5"/>
      <c r="AA8" s="40"/>
    </row>
    <row r="9" spans="1:27" ht="12.75">
      <c r="A9" s="4">
        <v>6518</v>
      </c>
      <c r="B9" s="1" t="s">
        <v>181</v>
      </c>
      <c r="C9" s="1" t="s">
        <v>256</v>
      </c>
      <c r="D9" s="1" t="s">
        <v>82</v>
      </c>
      <c r="E9" s="5">
        <f>L!E14</f>
        <v>44.12</v>
      </c>
      <c r="F9" s="35">
        <f>L!F14</f>
        <v>5</v>
      </c>
      <c r="G9" s="5">
        <f t="shared" si="0"/>
        <v>49.12</v>
      </c>
      <c r="H9" s="5">
        <f t="shared" si="1"/>
        <v>70.88</v>
      </c>
      <c r="I9" s="5">
        <f>L!I14</f>
        <v>34.49</v>
      </c>
      <c r="J9" s="35">
        <f>L!J14</f>
        <v>5</v>
      </c>
      <c r="K9" s="5">
        <f t="shared" si="2"/>
        <v>39.49</v>
      </c>
      <c r="L9" s="5">
        <f t="shared" si="3"/>
        <v>60.51</v>
      </c>
      <c r="M9" s="5">
        <f>L!M14</f>
        <v>31.99</v>
      </c>
      <c r="N9" s="35">
        <f>L!N14</f>
        <v>24</v>
      </c>
      <c r="O9" s="35">
        <f>L!O14</f>
        <v>8</v>
      </c>
      <c r="P9" s="35">
        <f t="shared" si="4"/>
        <v>32</v>
      </c>
      <c r="Q9" s="5">
        <f>L!Q14</f>
        <v>46.34</v>
      </c>
      <c r="R9" s="35">
        <f>L!R14</f>
        <v>24</v>
      </c>
      <c r="S9" s="35">
        <f>L!S14</f>
        <v>20</v>
      </c>
      <c r="T9" s="35">
        <f t="shared" si="5"/>
        <v>44</v>
      </c>
      <c r="U9" s="5">
        <f t="shared" si="6"/>
        <v>207.39</v>
      </c>
      <c r="V9">
        <v>7</v>
      </c>
      <c r="W9" s="5"/>
      <c r="X9" s="5"/>
      <c r="Y9" s="35"/>
      <c r="Z9" s="5"/>
      <c r="AA9" s="40"/>
    </row>
    <row r="10" spans="1:27" ht="12.75">
      <c r="A10" s="4">
        <v>6517</v>
      </c>
      <c r="B10" s="1" t="s">
        <v>48</v>
      </c>
      <c r="C10" s="1" t="s">
        <v>7</v>
      </c>
      <c r="D10" s="1" t="s">
        <v>270</v>
      </c>
      <c r="E10" s="5">
        <f>L!E13</f>
        <v>41.12</v>
      </c>
      <c r="F10" s="35">
        <f>L!F13</f>
        <v>0</v>
      </c>
      <c r="G10" s="5">
        <f t="shared" si="0"/>
        <v>41.12</v>
      </c>
      <c r="H10" s="5">
        <f t="shared" si="1"/>
        <v>78.88</v>
      </c>
      <c r="I10" s="5">
        <f>L!I13</f>
        <v>33.66</v>
      </c>
      <c r="J10" s="35">
        <f>L!J13</f>
        <v>0</v>
      </c>
      <c r="K10" s="5">
        <f t="shared" si="2"/>
        <v>33.66</v>
      </c>
      <c r="L10" s="5">
        <f t="shared" si="3"/>
        <v>66.34</v>
      </c>
      <c r="M10" s="5">
        <f>L!M13</f>
        <v>31.13</v>
      </c>
      <c r="N10" s="35">
        <f>L!N13</f>
        <v>21</v>
      </c>
      <c r="O10" s="35">
        <f>L!O13</f>
        <v>8</v>
      </c>
      <c r="P10" s="35">
        <f t="shared" si="4"/>
        <v>29</v>
      </c>
      <c r="Q10" s="5">
        <f>L!Q13</f>
        <v>49.47</v>
      </c>
      <c r="R10" s="35">
        <f>L!R13</f>
        <v>7</v>
      </c>
      <c r="S10" s="35">
        <f>L!S13</f>
        <v>20</v>
      </c>
      <c r="T10" s="35">
        <f t="shared" si="5"/>
        <v>27</v>
      </c>
      <c r="U10" s="5">
        <f t="shared" si="6"/>
        <v>201.22</v>
      </c>
      <c r="V10">
        <v>8</v>
      </c>
      <c r="W10" s="5"/>
      <c r="X10" s="5"/>
      <c r="Y10" s="35"/>
      <c r="Z10" s="5"/>
      <c r="AA10" s="41"/>
    </row>
    <row r="11" spans="1:27" ht="12.75">
      <c r="A11" s="4">
        <v>6525</v>
      </c>
      <c r="B11" s="1" t="s">
        <v>69</v>
      </c>
      <c r="C11" s="1" t="s">
        <v>77</v>
      </c>
      <c r="D11" s="1" t="s">
        <v>273</v>
      </c>
      <c r="E11" s="5">
        <f>L!E21</f>
        <v>40</v>
      </c>
      <c r="F11" s="35">
        <f>L!F21</f>
        <v>10</v>
      </c>
      <c r="G11" s="5">
        <f t="shared" si="0"/>
        <v>50</v>
      </c>
      <c r="H11" s="5">
        <f t="shared" si="1"/>
        <v>70</v>
      </c>
      <c r="I11" s="5">
        <f>L!I21</f>
        <v>33.61</v>
      </c>
      <c r="J11" s="35">
        <f>L!J21</f>
        <v>5</v>
      </c>
      <c r="K11" s="5">
        <f t="shared" si="2"/>
        <v>38.61</v>
      </c>
      <c r="L11" s="5">
        <f t="shared" si="3"/>
        <v>61.39</v>
      </c>
      <c r="M11" s="5">
        <f>L!M21</f>
        <v>32.23</v>
      </c>
      <c r="N11" s="35">
        <f>L!N21</f>
        <v>24</v>
      </c>
      <c r="O11" s="35">
        <f>L!O21</f>
        <v>8</v>
      </c>
      <c r="P11" s="35">
        <f t="shared" si="4"/>
        <v>32</v>
      </c>
      <c r="Q11" s="5">
        <f>L!Q21</f>
        <v>45.13</v>
      </c>
      <c r="R11" s="35">
        <f>L!R21</f>
        <v>21</v>
      </c>
      <c r="S11" s="35">
        <f>L!S21</f>
        <v>9</v>
      </c>
      <c r="T11" s="35">
        <f t="shared" si="5"/>
        <v>30</v>
      </c>
      <c r="U11" s="5">
        <f t="shared" si="6"/>
        <v>193.39</v>
      </c>
      <c r="V11">
        <v>9</v>
      </c>
      <c r="W11" s="5"/>
      <c r="X11" s="5"/>
      <c r="Y11" s="35"/>
      <c r="Z11" s="5"/>
      <c r="AA11" s="42"/>
    </row>
    <row r="12" spans="1:27" ht="12.75">
      <c r="A12" s="4">
        <v>6510</v>
      </c>
      <c r="B12" s="1" t="s">
        <v>112</v>
      </c>
      <c r="C12" s="1" t="s">
        <v>202</v>
      </c>
      <c r="D12" s="1" t="s">
        <v>267</v>
      </c>
      <c r="E12" s="5">
        <f>L!E6</f>
        <v>42.28</v>
      </c>
      <c r="F12" s="35">
        <f>L!F6</f>
        <v>5</v>
      </c>
      <c r="G12" s="5">
        <f t="shared" si="0"/>
        <v>47.28</v>
      </c>
      <c r="H12" s="5">
        <f t="shared" si="1"/>
        <v>72.72</v>
      </c>
      <c r="I12" s="5">
        <f>L!I6</f>
        <v>39.41</v>
      </c>
      <c r="J12" s="35">
        <f>L!J6</f>
        <v>10</v>
      </c>
      <c r="K12" s="5">
        <f t="shared" si="2"/>
        <v>49.41</v>
      </c>
      <c r="L12" s="5">
        <f t="shared" si="3"/>
        <v>50.59</v>
      </c>
      <c r="M12" s="5">
        <f>L!M6</f>
        <v>33.99</v>
      </c>
      <c r="N12" s="35">
        <f>L!N6</f>
        <v>16</v>
      </c>
      <c r="O12" s="35">
        <f>L!O6</f>
        <v>8</v>
      </c>
      <c r="P12" s="35">
        <f t="shared" si="4"/>
        <v>24</v>
      </c>
      <c r="Q12" s="5">
        <f>L!Q6</f>
        <v>49.63</v>
      </c>
      <c r="R12" s="35">
        <f>L!R6</f>
        <v>26</v>
      </c>
      <c r="S12" s="35">
        <f>L!S6</f>
        <v>20</v>
      </c>
      <c r="T12" s="35">
        <f t="shared" si="5"/>
        <v>46</v>
      </c>
      <c r="U12" s="5">
        <f t="shared" si="6"/>
        <v>193.31</v>
      </c>
      <c r="V12">
        <v>10</v>
      </c>
      <c r="W12" s="5"/>
      <c r="X12" s="5"/>
      <c r="Y12" s="35"/>
      <c r="Z12" s="5"/>
      <c r="AA12" s="41"/>
    </row>
    <row r="13" spans="1:27" ht="12.75">
      <c r="A13" s="49">
        <v>6524</v>
      </c>
      <c r="B13" s="38" t="s">
        <v>64</v>
      </c>
      <c r="C13" s="38" t="s">
        <v>65</v>
      </c>
      <c r="D13" s="39" t="s">
        <v>203</v>
      </c>
      <c r="E13" s="5">
        <f>L!E20</f>
        <v>47.69</v>
      </c>
      <c r="F13" s="35">
        <f>L!F20</f>
        <v>0</v>
      </c>
      <c r="G13" s="5">
        <f t="shared" si="0"/>
        <v>47.69</v>
      </c>
      <c r="H13" s="5">
        <f t="shared" si="1"/>
        <v>72.31</v>
      </c>
      <c r="I13" s="5">
        <f>L!I20</f>
        <v>36.3</v>
      </c>
      <c r="J13" s="35">
        <f>L!J20</f>
        <v>0</v>
      </c>
      <c r="K13" s="5">
        <f t="shared" si="2"/>
        <v>36.3</v>
      </c>
      <c r="L13" s="5">
        <f t="shared" si="3"/>
        <v>63.7</v>
      </c>
      <c r="M13" s="5">
        <f>L!M20</f>
        <v>39.03</v>
      </c>
      <c r="N13" s="35">
        <f>L!N20</f>
        <v>25</v>
      </c>
      <c r="O13" s="35">
        <f>L!O20</f>
        <v>0</v>
      </c>
      <c r="P13" s="35">
        <f t="shared" si="4"/>
        <v>25</v>
      </c>
      <c r="Q13" s="5">
        <f>L!Q20</f>
        <v>50.45</v>
      </c>
      <c r="R13" s="35">
        <f>L!R20</f>
        <v>15</v>
      </c>
      <c r="S13" s="35">
        <f>L!S20</f>
        <v>14</v>
      </c>
      <c r="T13" s="35">
        <f t="shared" si="5"/>
        <v>29</v>
      </c>
      <c r="U13" s="5">
        <f t="shared" si="6"/>
        <v>190.01</v>
      </c>
      <c r="V13">
        <v>11</v>
      </c>
      <c r="W13" s="5"/>
      <c r="X13" s="5"/>
      <c r="Y13" s="35"/>
      <c r="Z13" s="5"/>
      <c r="AA13" s="41"/>
    </row>
    <row r="14" spans="1:22" ht="12.75">
      <c r="A14" s="4">
        <v>6522</v>
      </c>
      <c r="B14" s="1" t="s">
        <v>258</v>
      </c>
      <c r="C14" s="1" t="s">
        <v>259</v>
      </c>
      <c r="D14" s="39" t="s">
        <v>120</v>
      </c>
      <c r="E14" s="5">
        <f>L!E18</f>
        <v>44.27</v>
      </c>
      <c r="F14" s="35">
        <f>L!F18</f>
        <v>0</v>
      </c>
      <c r="G14" s="5">
        <f t="shared" si="0"/>
        <v>44.27</v>
      </c>
      <c r="H14" s="5">
        <f t="shared" si="1"/>
        <v>75.72999999999999</v>
      </c>
      <c r="I14" s="5">
        <f>L!I18</f>
        <v>34.25</v>
      </c>
      <c r="J14" s="35">
        <f>L!J18</f>
        <v>10</v>
      </c>
      <c r="K14" s="5">
        <f t="shared" si="2"/>
        <v>44.25</v>
      </c>
      <c r="L14" s="5">
        <f t="shared" si="3"/>
        <v>55.75</v>
      </c>
      <c r="M14" s="5">
        <f>L!M18</f>
        <v>33.04</v>
      </c>
      <c r="N14" s="35">
        <f>L!N18</f>
        <v>25</v>
      </c>
      <c r="O14" s="35">
        <f>L!O18</f>
        <v>0</v>
      </c>
      <c r="P14" s="35">
        <f t="shared" si="4"/>
        <v>25</v>
      </c>
      <c r="Q14" s="5">
        <f>L!Q18</f>
        <v>44.34</v>
      </c>
      <c r="R14" s="35">
        <f>L!R18</f>
        <v>16</v>
      </c>
      <c r="S14" s="35">
        <f>L!S18</f>
        <v>0</v>
      </c>
      <c r="T14" s="35">
        <f t="shared" si="5"/>
        <v>16</v>
      </c>
      <c r="U14" s="5">
        <f t="shared" si="6"/>
        <v>172.48</v>
      </c>
      <c r="V14">
        <v>12</v>
      </c>
    </row>
    <row r="15" spans="1:27" ht="12.75">
      <c r="A15" s="4">
        <v>6526</v>
      </c>
      <c r="B15" s="1" t="s">
        <v>260</v>
      </c>
      <c r="C15" s="1" t="s">
        <v>261</v>
      </c>
      <c r="D15" s="1" t="s">
        <v>274</v>
      </c>
      <c r="E15" s="5">
        <f>L!E22</f>
        <v>54.84</v>
      </c>
      <c r="F15" s="35">
        <f>L!F22</f>
        <v>5</v>
      </c>
      <c r="G15" s="5">
        <f t="shared" si="0"/>
        <v>59.84</v>
      </c>
      <c r="H15" s="5">
        <f t="shared" si="1"/>
        <v>60.16</v>
      </c>
      <c r="I15" s="5">
        <f>L!I22</f>
        <v>36.46</v>
      </c>
      <c r="J15" s="35">
        <f>L!J22</f>
        <v>5</v>
      </c>
      <c r="K15" s="5">
        <f t="shared" si="2"/>
        <v>41.46</v>
      </c>
      <c r="L15" s="5">
        <f t="shared" si="3"/>
        <v>58.54</v>
      </c>
      <c r="M15" s="5">
        <f>L!M22</f>
        <v>33.56</v>
      </c>
      <c r="N15" s="35">
        <f>L!N22</f>
        <v>16</v>
      </c>
      <c r="O15" s="35">
        <f>L!O22</f>
        <v>0</v>
      </c>
      <c r="P15" s="35">
        <f t="shared" si="4"/>
        <v>16</v>
      </c>
      <c r="Q15" s="5">
        <f>L!Q22</f>
        <v>56.77</v>
      </c>
      <c r="R15" s="35">
        <f>L!R22</f>
        <v>13</v>
      </c>
      <c r="S15" s="35">
        <f>L!S22</f>
        <v>14</v>
      </c>
      <c r="T15" s="35">
        <f t="shared" si="5"/>
        <v>27</v>
      </c>
      <c r="U15" s="5">
        <f t="shared" si="6"/>
        <v>161.7</v>
      </c>
      <c r="V15">
        <v>13</v>
      </c>
      <c r="W15" s="5"/>
      <c r="X15" s="5"/>
      <c r="Y15" s="35"/>
      <c r="Z15" s="5"/>
      <c r="AA15" s="40"/>
    </row>
    <row r="16" spans="1:27" ht="12.75">
      <c r="A16" s="4">
        <v>6519</v>
      </c>
      <c r="B16" s="1" t="s">
        <v>132</v>
      </c>
      <c r="C16" s="1" t="s">
        <v>257</v>
      </c>
      <c r="D16" s="1" t="s">
        <v>123</v>
      </c>
      <c r="E16" s="5">
        <f>L!E15</f>
        <v>48.78</v>
      </c>
      <c r="F16" s="35">
        <f>L!F15</f>
        <v>20</v>
      </c>
      <c r="G16" s="5">
        <f t="shared" si="0"/>
        <v>68.78</v>
      </c>
      <c r="H16" s="5">
        <f t="shared" si="1"/>
        <v>51.22</v>
      </c>
      <c r="I16" s="5">
        <f>L!I15</f>
        <v>39.06</v>
      </c>
      <c r="J16" s="35">
        <f>L!J15</f>
        <v>10</v>
      </c>
      <c r="K16" s="5">
        <f t="shared" si="2"/>
        <v>49.06</v>
      </c>
      <c r="L16" s="5">
        <f t="shared" si="3"/>
        <v>50.94</v>
      </c>
      <c r="M16" s="5">
        <f>L!M15</f>
        <v>34.91</v>
      </c>
      <c r="N16" s="35">
        <f>L!N15</f>
        <v>17</v>
      </c>
      <c r="O16" s="35">
        <f>L!O15</f>
        <v>8</v>
      </c>
      <c r="P16" s="35">
        <f t="shared" si="4"/>
        <v>25</v>
      </c>
      <c r="Q16" s="5">
        <f>L!Q15</f>
        <v>52.19</v>
      </c>
      <c r="R16" s="35">
        <f>L!R15</f>
        <v>20</v>
      </c>
      <c r="S16" s="35">
        <f>L!S15</f>
        <v>14</v>
      </c>
      <c r="T16" s="35">
        <f t="shared" si="5"/>
        <v>34</v>
      </c>
      <c r="U16" s="5">
        <f t="shared" si="6"/>
        <v>161.16</v>
      </c>
      <c r="V16">
        <v>14</v>
      </c>
      <c r="W16" s="5"/>
      <c r="X16" s="5"/>
      <c r="Y16" s="35"/>
      <c r="Z16" s="5"/>
      <c r="AA16" s="41"/>
    </row>
    <row r="17" spans="1:22" ht="12.75">
      <c r="A17" s="4">
        <v>6515</v>
      </c>
      <c r="B17" s="1" t="s">
        <v>103</v>
      </c>
      <c r="C17" s="1" t="s">
        <v>104</v>
      </c>
      <c r="D17" s="1" t="s">
        <v>185</v>
      </c>
      <c r="E17" s="5">
        <f>L!E11</f>
        <v>54.59</v>
      </c>
      <c r="F17" s="35">
        <f>L!F11</f>
        <v>15</v>
      </c>
      <c r="G17" s="5">
        <f t="shared" si="0"/>
        <v>69.59</v>
      </c>
      <c r="H17" s="5">
        <f t="shared" si="1"/>
        <v>50.41</v>
      </c>
      <c r="I17" s="5">
        <f>L!I11</f>
        <v>35.07</v>
      </c>
      <c r="J17" s="35">
        <f>L!J11</f>
        <v>10</v>
      </c>
      <c r="K17" s="5">
        <f t="shared" si="2"/>
        <v>45.07</v>
      </c>
      <c r="L17" s="5">
        <f t="shared" si="3"/>
        <v>54.93</v>
      </c>
      <c r="M17" s="5">
        <f>L!M11</f>
        <v>42.05</v>
      </c>
      <c r="N17" s="35">
        <f>L!N11</f>
        <v>18</v>
      </c>
      <c r="O17" s="35">
        <f>L!O11</f>
        <v>0</v>
      </c>
      <c r="P17" s="35">
        <f t="shared" si="4"/>
        <v>18</v>
      </c>
      <c r="Q17" s="5">
        <f>L!Q11</f>
        <v>47.49</v>
      </c>
      <c r="R17" s="35">
        <f>L!R11</f>
        <v>21</v>
      </c>
      <c r="S17" s="35">
        <f>L!S11</f>
        <v>14</v>
      </c>
      <c r="T17" s="35">
        <f t="shared" si="5"/>
        <v>35</v>
      </c>
      <c r="U17" s="5">
        <f t="shared" si="6"/>
        <v>158.34</v>
      </c>
      <c r="V17">
        <v>15</v>
      </c>
    </row>
    <row r="18" spans="1:27" ht="12.75">
      <c r="A18" s="4">
        <v>6529</v>
      </c>
      <c r="B18" s="1" t="s">
        <v>177</v>
      </c>
      <c r="C18" s="1" t="s">
        <v>178</v>
      </c>
      <c r="D18" s="1" t="s">
        <v>276</v>
      </c>
      <c r="E18" s="5">
        <f>L!E25</f>
        <v>37.89</v>
      </c>
      <c r="F18" s="35">
        <f>L!F25</f>
        <v>0</v>
      </c>
      <c r="G18" s="5">
        <f t="shared" si="0"/>
        <v>37.89</v>
      </c>
      <c r="H18" s="5">
        <f t="shared" si="1"/>
        <v>82.11</v>
      </c>
      <c r="I18" s="5">
        <f>L!I25</f>
        <v>0</v>
      </c>
      <c r="J18" s="35">
        <f>L!J25</f>
        <v>100</v>
      </c>
      <c r="K18" s="5">
        <f t="shared" si="2"/>
        <v>100</v>
      </c>
      <c r="L18" s="5">
        <f t="shared" si="3"/>
        <v>0</v>
      </c>
      <c r="M18" s="5">
        <f>L!M25</f>
        <v>37.83</v>
      </c>
      <c r="N18" s="35">
        <f>L!N25</f>
        <v>15</v>
      </c>
      <c r="O18" s="35">
        <f>L!O25</f>
        <v>0</v>
      </c>
      <c r="P18" s="35">
        <f t="shared" si="4"/>
        <v>15</v>
      </c>
      <c r="Q18" s="5">
        <f>L!Q25</f>
        <v>43.38</v>
      </c>
      <c r="R18" s="35">
        <f>L!R25</f>
        <v>23</v>
      </c>
      <c r="S18" s="35">
        <f>L!S25</f>
        <v>27</v>
      </c>
      <c r="T18" s="35">
        <f t="shared" si="5"/>
        <v>50</v>
      </c>
      <c r="U18" s="5">
        <f t="shared" si="6"/>
        <v>147.11</v>
      </c>
      <c r="V18">
        <v>16</v>
      </c>
      <c r="W18" s="5"/>
      <c r="X18" s="5"/>
      <c r="Y18" s="35"/>
      <c r="Z18" s="5"/>
      <c r="AA18" s="41"/>
    </row>
    <row r="19" spans="1:27" ht="12.75">
      <c r="A19" s="4">
        <v>6506</v>
      </c>
      <c r="B19" s="1" t="s">
        <v>289</v>
      </c>
      <c r="C19" s="1" t="s">
        <v>90</v>
      </c>
      <c r="D19" s="39" t="s">
        <v>253</v>
      </c>
      <c r="E19" s="5">
        <f>L!E5</f>
        <v>44.99</v>
      </c>
      <c r="F19" s="35">
        <f>L!F5</f>
        <v>15</v>
      </c>
      <c r="G19" s="5">
        <f t="shared" si="0"/>
        <v>59.99</v>
      </c>
      <c r="H19" s="5">
        <f t="shared" si="1"/>
        <v>60.01</v>
      </c>
      <c r="I19" s="5">
        <f>L!I5</f>
        <v>37.09</v>
      </c>
      <c r="J19" s="35">
        <f>L!J5</f>
        <v>0</v>
      </c>
      <c r="K19" s="5">
        <f t="shared" si="2"/>
        <v>37.09</v>
      </c>
      <c r="L19" s="5">
        <f t="shared" si="3"/>
        <v>62.91</v>
      </c>
      <c r="M19" s="5">
        <f>L!M5</f>
        <v>31.33</v>
      </c>
      <c r="N19" s="35">
        <f>L!N5</f>
        <v>21</v>
      </c>
      <c r="O19" s="35">
        <f>L!O5</f>
        <v>0</v>
      </c>
      <c r="P19" s="35">
        <f t="shared" si="4"/>
        <v>21</v>
      </c>
      <c r="Q19" s="5" t="str">
        <f>L!Q5</f>
        <v>не явка</v>
      </c>
      <c r="R19" s="35">
        <f>L!R5</f>
        <v>0</v>
      </c>
      <c r="S19" s="35">
        <f>L!S5</f>
        <v>0</v>
      </c>
      <c r="T19" s="35">
        <f t="shared" si="5"/>
        <v>0</v>
      </c>
      <c r="U19" s="5">
        <f t="shared" si="6"/>
        <v>143.92</v>
      </c>
      <c r="V19">
        <v>17</v>
      </c>
      <c r="W19" s="5"/>
      <c r="X19" s="5"/>
      <c r="Y19" s="35"/>
      <c r="Z19" s="5"/>
      <c r="AA19" s="35"/>
    </row>
    <row r="20" spans="1:22" ht="12.75">
      <c r="A20" s="4">
        <v>6531</v>
      </c>
      <c r="B20" s="1" t="s">
        <v>265</v>
      </c>
      <c r="C20" s="1" t="s">
        <v>266</v>
      </c>
      <c r="D20" s="1" t="s">
        <v>82</v>
      </c>
      <c r="E20" s="5">
        <f>L!E27</f>
        <v>65.26</v>
      </c>
      <c r="F20" s="35">
        <f>L!F27</f>
        <v>10</v>
      </c>
      <c r="G20" s="5">
        <f t="shared" si="0"/>
        <v>75.26</v>
      </c>
      <c r="H20" s="5">
        <f t="shared" si="1"/>
        <v>44.739999999999995</v>
      </c>
      <c r="I20" s="5">
        <f>L!I27</f>
        <v>55.04</v>
      </c>
      <c r="J20" s="35">
        <f>L!J27</f>
        <v>5</v>
      </c>
      <c r="K20" s="5">
        <f t="shared" si="2"/>
        <v>60.04</v>
      </c>
      <c r="L20" s="5">
        <f t="shared" si="3"/>
        <v>39.96</v>
      </c>
      <c r="M20" s="5">
        <f>L!M27</f>
        <v>38.39</v>
      </c>
      <c r="N20" s="35">
        <f>L!N27</f>
        <v>17</v>
      </c>
      <c r="O20" s="35">
        <f>L!O27</f>
        <v>0</v>
      </c>
      <c r="P20" s="35">
        <f t="shared" si="4"/>
        <v>17</v>
      </c>
      <c r="Q20" s="5">
        <f>L!Q27</f>
        <v>48.74</v>
      </c>
      <c r="R20" s="35">
        <f>L!R27</f>
        <v>22</v>
      </c>
      <c r="S20" s="35">
        <f>L!S27</f>
        <v>14</v>
      </c>
      <c r="T20" s="35">
        <f t="shared" si="5"/>
        <v>36</v>
      </c>
      <c r="U20" s="5">
        <f t="shared" si="6"/>
        <v>137.7</v>
      </c>
      <c r="V20">
        <v>18</v>
      </c>
    </row>
    <row r="21" spans="1:22" ht="12.75">
      <c r="A21" s="4">
        <v>6516</v>
      </c>
      <c r="B21" s="1" t="s">
        <v>6</v>
      </c>
      <c r="C21" s="1" t="s">
        <v>184</v>
      </c>
      <c r="D21" s="1" t="s">
        <v>269</v>
      </c>
      <c r="E21" s="5">
        <f>L!E12</f>
        <v>0</v>
      </c>
      <c r="F21" s="35">
        <f>L!F12</f>
        <v>120</v>
      </c>
      <c r="G21" s="5">
        <f t="shared" si="0"/>
        <v>120</v>
      </c>
      <c r="H21" s="5">
        <f t="shared" si="1"/>
        <v>0</v>
      </c>
      <c r="I21" s="5">
        <f>L!I12</f>
        <v>36</v>
      </c>
      <c r="J21" s="35">
        <f>L!J12</f>
        <v>5</v>
      </c>
      <c r="K21" s="5">
        <f t="shared" si="2"/>
        <v>41</v>
      </c>
      <c r="L21" s="5">
        <f t="shared" si="3"/>
        <v>59</v>
      </c>
      <c r="M21" s="5">
        <f>L!M12</f>
        <v>34.06</v>
      </c>
      <c r="N21" s="35">
        <f>L!N12</f>
        <v>28</v>
      </c>
      <c r="O21" s="35">
        <f>L!O12</f>
        <v>8</v>
      </c>
      <c r="P21" s="35">
        <f t="shared" si="4"/>
        <v>36</v>
      </c>
      <c r="Q21" s="5">
        <f>L!Q12</f>
        <v>50.17</v>
      </c>
      <c r="R21" s="35">
        <f>L!R12</f>
        <v>21</v>
      </c>
      <c r="S21" s="35">
        <f>L!S12</f>
        <v>20</v>
      </c>
      <c r="T21" s="35">
        <f t="shared" si="5"/>
        <v>41</v>
      </c>
      <c r="U21" s="5">
        <f t="shared" si="6"/>
        <v>136</v>
      </c>
      <c r="V21">
        <v>19</v>
      </c>
    </row>
    <row r="22" spans="1:22" ht="12.75">
      <c r="A22" s="4">
        <v>6501</v>
      </c>
      <c r="B22" s="1" t="s">
        <v>100</v>
      </c>
      <c r="C22" s="1" t="s">
        <v>101</v>
      </c>
      <c r="D22" s="1" t="s">
        <v>253</v>
      </c>
      <c r="E22" s="5">
        <f>L!E3</f>
        <v>48.94</v>
      </c>
      <c r="F22" s="35">
        <f>L!F3</f>
        <v>0</v>
      </c>
      <c r="G22" s="5">
        <f t="shared" si="0"/>
        <v>48.94</v>
      </c>
      <c r="H22" s="5">
        <f t="shared" si="1"/>
        <v>71.06</v>
      </c>
      <c r="I22" s="5">
        <f>L!I3</f>
        <v>37.31</v>
      </c>
      <c r="J22" s="35">
        <f>L!J3</f>
        <v>0</v>
      </c>
      <c r="K22" s="5">
        <f t="shared" si="2"/>
        <v>37.31</v>
      </c>
      <c r="L22" s="5">
        <f t="shared" si="3"/>
        <v>62.69</v>
      </c>
      <c r="M22" s="5" t="str">
        <f>L!M3</f>
        <v>не явка</v>
      </c>
      <c r="N22" s="35">
        <f>L!N3</f>
        <v>0</v>
      </c>
      <c r="O22" s="35">
        <f>L!O3</f>
        <v>0</v>
      </c>
      <c r="P22" s="35">
        <f t="shared" si="4"/>
        <v>0</v>
      </c>
      <c r="Q22" s="5" t="str">
        <f>L!Q3</f>
        <v>не явка</v>
      </c>
      <c r="R22" s="35">
        <f>L!R3</f>
        <v>0</v>
      </c>
      <c r="S22" s="35">
        <f>L!S3</f>
        <v>0</v>
      </c>
      <c r="T22" s="35">
        <f t="shared" si="5"/>
        <v>0</v>
      </c>
      <c r="U22" s="5">
        <f t="shared" si="6"/>
        <v>133.75</v>
      </c>
      <c r="V22">
        <v>20</v>
      </c>
    </row>
    <row r="23" spans="1:22" ht="12.75">
      <c r="A23" s="4">
        <v>6511</v>
      </c>
      <c r="B23" s="1" t="s">
        <v>254</v>
      </c>
      <c r="C23" s="1" t="s">
        <v>255</v>
      </c>
      <c r="D23" s="39" t="s">
        <v>267</v>
      </c>
      <c r="E23" s="5">
        <f>L!E7</f>
        <v>0</v>
      </c>
      <c r="F23" s="35">
        <f>L!F7</f>
        <v>120</v>
      </c>
      <c r="G23" s="5">
        <f t="shared" si="0"/>
        <v>120</v>
      </c>
      <c r="H23" s="5">
        <f t="shared" si="1"/>
        <v>0</v>
      </c>
      <c r="I23" s="5">
        <f>L!I7</f>
        <v>30.77</v>
      </c>
      <c r="J23" s="35">
        <f>L!J7</f>
        <v>5</v>
      </c>
      <c r="K23" s="5">
        <f t="shared" si="2"/>
        <v>35.769999999999996</v>
      </c>
      <c r="L23" s="5">
        <f t="shared" si="3"/>
        <v>64.23</v>
      </c>
      <c r="M23" s="5">
        <f>L!M7</f>
        <v>32.91</v>
      </c>
      <c r="N23" s="35">
        <f>L!N7</f>
        <v>25</v>
      </c>
      <c r="O23" s="35">
        <f>L!O7</f>
        <v>8</v>
      </c>
      <c r="P23" s="35">
        <f t="shared" si="4"/>
        <v>33</v>
      </c>
      <c r="Q23" s="5">
        <f>L!Q7</f>
        <v>50.07</v>
      </c>
      <c r="R23" s="35">
        <f>L!R7</f>
        <v>20</v>
      </c>
      <c r="S23" s="35">
        <f>L!S7</f>
        <v>14</v>
      </c>
      <c r="T23" s="35">
        <f t="shared" si="5"/>
        <v>34</v>
      </c>
      <c r="U23" s="5">
        <f t="shared" si="6"/>
        <v>131.23000000000002</v>
      </c>
      <c r="V23">
        <v>21</v>
      </c>
    </row>
    <row r="24" spans="1:27" ht="12.75">
      <c r="A24" s="4">
        <v>6502</v>
      </c>
      <c r="B24" s="1" t="s">
        <v>285</v>
      </c>
      <c r="C24" s="1" t="s">
        <v>286</v>
      </c>
      <c r="D24" s="1" t="s">
        <v>253</v>
      </c>
      <c r="E24" s="5">
        <f>L!E4</f>
        <v>50.16</v>
      </c>
      <c r="F24" s="35">
        <f>L!F4</f>
        <v>0</v>
      </c>
      <c r="G24" s="5">
        <f t="shared" si="0"/>
        <v>50.16</v>
      </c>
      <c r="H24" s="5">
        <f t="shared" si="1"/>
        <v>69.84</v>
      </c>
      <c r="I24" s="5">
        <f>L!I4</f>
        <v>41.9</v>
      </c>
      <c r="J24" s="35">
        <f>L!J4</f>
        <v>0</v>
      </c>
      <c r="K24" s="5">
        <f t="shared" si="2"/>
        <v>41.9</v>
      </c>
      <c r="L24" s="5">
        <f t="shared" si="3"/>
        <v>58.1</v>
      </c>
      <c r="M24" s="5" t="str">
        <f>L!M4</f>
        <v>не явка</v>
      </c>
      <c r="N24" s="35">
        <f>L!N4</f>
        <v>0</v>
      </c>
      <c r="O24" s="35">
        <f>L!O4</f>
        <v>0</v>
      </c>
      <c r="P24" s="35">
        <f t="shared" si="4"/>
        <v>0</v>
      </c>
      <c r="Q24" s="5" t="str">
        <f>L!Q4</f>
        <v>не явка</v>
      </c>
      <c r="R24" s="35">
        <f>L!R4</f>
        <v>0</v>
      </c>
      <c r="S24" s="35">
        <f>L!S4</f>
        <v>0</v>
      </c>
      <c r="T24" s="35">
        <f t="shared" si="5"/>
        <v>0</v>
      </c>
      <c r="U24" s="5">
        <f t="shared" si="6"/>
        <v>127.94</v>
      </c>
      <c r="V24">
        <v>22</v>
      </c>
      <c r="W24" s="5"/>
      <c r="X24" s="5"/>
      <c r="Y24" s="35"/>
      <c r="Z24" s="5"/>
      <c r="AA24" s="42"/>
    </row>
    <row r="25" spans="1:22" ht="12.75">
      <c r="A25" s="4">
        <v>6533</v>
      </c>
      <c r="B25" s="1" t="s">
        <v>157</v>
      </c>
      <c r="C25" s="1" t="s">
        <v>180</v>
      </c>
      <c r="D25" s="1" t="s">
        <v>277</v>
      </c>
      <c r="E25" s="5">
        <f>L!E29</f>
        <v>0</v>
      </c>
      <c r="F25" s="35">
        <f>L!F29</f>
        <v>120</v>
      </c>
      <c r="G25" s="5">
        <f t="shared" si="0"/>
        <v>120</v>
      </c>
      <c r="H25" s="5">
        <f t="shared" si="1"/>
        <v>0</v>
      </c>
      <c r="I25" s="5">
        <f>L!I29</f>
        <v>36.62</v>
      </c>
      <c r="J25" s="35">
        <f>L!J29</f>
        <v>0</v>
      </c>
      <c r="K25" s="5">
        <f t="shared" si="2"/>
        <v>36.62</v>
      </c>
      <c r="L25" s="5">
        <f t="shared" si="3"/>
        <v>63.38</v>
      </c>
      <c r="M25" s="5">
        <f>L!M29</f>
        <v>33.51</v>
      </c>
      <c r="N25" s="35">
        <f>L!N29</f>
        <v>23</v>
      </c>
      <c r="O25" s="35">
        <f>L!O29</f>
        <v>8</v>
      </c>
      <c r="P25" s="35">
        <f t="shared" si="4"/>
        <v>31</v>
      </c>
      <c r="Q25" s="5">
        <f>L!Q29</f>
        <v>45.86</v>
      </c>
      <c r="R25" s="35">
        <f>L!R29</f>
        <v>23</v>
      </c>
      <c r="S25" s="35">
        <f>L!S29</f>
        <v>9</v>
      </c>
      <c r="T25" s="35">
        <f t="shared" si="5"/>
        <v>32</v>
      </c>
      <c r="U25" s="5">
        <f t="shared" si="6"/>
        <v>126.38</v>
      </c>
      <c r="V25">
        <v>23</v>
      </c>
    </row>
    <row r="26" spans="1:22" ht="12.75">
      <c r="A26" s="4">
        <v>6513</v>
      </c>
      <c r="B26" s="1" t="s">
        <v>195</v>
      </c>
      <c r="C26" s="1" t="s">
        <v>109</v>
      </c>
      <c r="D26" s="1" t="s">
        <v>196</v>
      </c>
      <c r="E26" s="5">
        <f>L!E9</f>
        <v>0</v>
      </c>
      <c r="F26" s="35">
        <f>L!F9</f>
        <v>120</v>
      </c>
      <c r="G26" s="5">
        <f t="shared" si="0"/>
        <v>120</v>
      </c>
      <c r="H26" s="5">
        <f t="shared" si="1"/>
        <v>0</v>
      </c>
      <c r="I26" s="5">
        <f>L!I9</f>
        <v>39.71</v>
      </c>
      <c r="J26" s="35">
        <f>L!J9</f>
        <v>0</v>
      </c>
      <c r="K26" s="5">
        <f t="shared" si="2"/>
        <v>39.71</v>
      </c>
      <c r="L26" s="5">
        <f t="shared" si="3"/>
        <v>60.29</v>
      </c>
      <c r="M26" s="5">
        <f>L!M9</f>
        <v>35.19</v>
      </c>
      <c r="N26" s="35">
        <f>L!N9</f>
        <v>19</v>
      </c>
      <c r="O26" s="35">
        <f>L!O9</f>
        <v>8</v>
      </c>
      <c r="P26" s="35">
        <f t="shared" si="4"/>
        <v>27</v>
      </c>
      <c r="Q26" s="5">
        <f>L!Q9</f>
        <v>49.64</v>
      </c>
      <c r="R26" s="35">
        <f>L!R9</f>
        <v>25</v>
      </c>
      <c r="S26" s="35">
        <f>L!S9</f>
        <v>14</v>
      </c>
      <c r="T26" s="35">
        <f t="shared" si="5"/>
        <v>39</v>
      </c>
      <c r="U26" s="5">
        <f t="shared" si="6"/>
        <v>126.28999999999999</v>
      </c>
      <c r="V26">
        <v>24</v>
      </c>
    </row>
    <row r="27" spans="1:22" ht="12.75">
      <c r="A27" s="4">
        <v>6514</v>
      </c>
      <c r="B27" s="1" t="s">
        <v>73</v>
      </c>
      <c r="C27" s="1" t="s">
        <v>410</v>
      </c>
      <c r="D27" s="1" t="s">
        <v>82</v>
      </c>
      <c r="E27" s="5">
        <f>L!E10</f>
        <v>52.05</v>
      </c>
      <c r="F27" s="35">
        <f>L!F10</f>
        <v>20</v>
      </c>
      <c r="G27" s="5">
        <f t="shared" si="0"/>
        <v>72.05</v>
      </c>
      <c r="H27" s="5">
        <f t="shared" si="1"/>
        <v>47.95</v>
      </c>
      <c r="I27" s="5">
        <f>L!I10</f>
        <v>45.88</v>
      </c>
      <c r="J27" s="35">
        <f>L!J10</f>
        <v>20</v>
      </c>
      <c r="K27" s="5">
        <f t="shared" si="2"/>
        <v>65.88</v>
      </c>
      <c r="L27" s="5">
        <f t="shared" si="3"/>
        <v>34.120000000000005</v>
      </c>
      <c r="M27" s="5">
        <f>L!M10</f>
        <v>35.85</v>
      </c>
      <c r="N27" s="35">
        <f>L!N10</f>
        <v>18</v>
      </c>
      <c r="O27" s="35">
        <f>L!O10</f>
        <v>0</v>
      </c>
      <c r="P27" s="35">
        <f t="shared" si="4"/>
        <v>18</v>
      </c>
      <c r="Q27" s="5">
        <f>L!Q10</f>
        <v>52.02</v>
      </c>
      <c r="R27" s="35">
        <f>L!R10</f>
        <v>6</v>
      </c>
      <c r="S27" s="35">
        <f>L!S10</f>
        <v>9</v>
      </c>
      <c r="T27" s="35">
        <f t="shared" si="5"/>
        <v>15</v>
      </c>
      <c r="U27" s="5">
        <f t="shared" si="6"/>
        <v>115.07000000000001</v>
      </c>
      <c r="V27">
        <v>25</v>
      </c>
    </row>
    <row r="28" spans="1:22" ht="12.75">
      <c r="A28" s="4">
        <v>6528</v>
      </c>
      <c r="B28" t="s">
        <v>262</v>
      </c>
      <c r="C28" t="s">
        <v>263</v>
      </c>
      <c r="D28" s="1" t="s">
        <v>82</v>
      </c>
      <c r="E28" s="5">
        <f>L!E24</f>
        <v>0</v>
      </c>
      <c r="F28" s="35">
        <f>L!F24</f>
        <v>120</v>
      </c>
      <c r="G28" s="5">
        <f t="shared" si="0"/>
        <v>120</v>
      </c>
      <c r="H28" s="5">
        <f t="shared" si="1"/>
        <v>0</v>
      </c>
      <c r="I28" s="5">
        <f>L!I24</f>
        <v>37.8</v>
      </c>
      <c r="J28" s="35">
        <f>L!J24</f>
        <v>20</v>
      </c>
      <c r="K28" s="5">
        <f t="shared" si="2"/>
        <v>57.8</v>
      </c>
      <c r="L28" s="5">
        <f t="shared" si="3"/>
        <v>42.2</v>
      </c>
      <c r="M28" s="5">
        <f>L!M24</f>
        <v>38.13</v>
      </c>
      <c r="N28" s="35">
        <f>L!N24</f>
        <v>21</v>
      </c>
      <c r="O28" s="35">
        <f>L!O24</f>
        <v>0</v>
      </c>
      <c r="P28" s="35">
        <f t="shared" si="4"/>
        <v>21</v>
      </c>
      <c r="Q28" s="5">
        <f>L!Q24</f>
        <v>48.78</v>
      </c>
      <c r="R28" s="35">
        <f>L!R24</f>
        <v>25</v>
      </c>
      <c r="S28" s="35">
        <f>L!S24</f>
        <v>20</v>
      </c>
      <c r="T28" s="35">
        <f t="shared" si="5"/>
        <v>45</v>
      </c>
      <c r="U28" s="5">
        <f t="shared" si="6"/>
        <v>108.2</v>
      </c>
      <c r="V28">
        <v>26</v>
      </c>
    </row>
    <row r="29" spans="1:22" ht="12.75">
      <c r="A29" s="4">
        <v>6523</v>
      </c>
      <c r="B29" t="s">
        <v>187</v>
      </c>
      <c r="C29" t="s">
        <v>188</v>
      </c>
      <c r="D29" s="1" t="s">
        <v>272</v>
      </c>
      <c r="E29" s="5">
        <f>L!E19</f>
        <v>0</v>
      </c>
      <c r="F29" s="35">
        <f>L!F19</f>
        <v>120</v>
      </c>
      <c r="G29" s="5">
        <f t="shared" si="0"/>
        <v>120</v>
      </c>
      <c r="H29" s="5">
        <f t="shared" si="1"/>
        <v>0</v>
      </c>
      <c r="I29" s="5">
        <f>L!I19</f>
        <v>35.23</v>
      </c>
      <c r="J29" s="35">
        <f>L!J19</f>
        <v>0</v>
      </c>
      <c r="K29" s="5">
        <f t="shared" si="2"/>
        <v>35.23</v>
      </c>
      <c r="L29" s="5">
        <f t="shared" si="3"/>
        <v>64.77000000000001</v>
      </c>
      <c r="M29" s="5">
        <f>L!M19</f>
        <v>33.21</v>
      </c>
      <c r="N29" s="35">
        <f>L!N19</f>
        <v>18</v>
      </c>
      <c r="O29" s="35">
        <f>L!O19</f>
        <v>8</v>
      </c>
      <c r="P29" s="35">
        <f t="shared" si="4"/>
        <v>26</v>
      </c>
      <c r="Q29" s="5" t="str">
        <f>L!Q19</f>
        <v>не явка</v>
      </c>
      <c r="R29" s="35">
        <f>L!R19</f>
        <v>0</v>
      </c>
      <c r="S29" s="35">
        <f>L!S19</f>
        <v>0</v>
      </c>
      <c r="T29" s="35">
        <f t="shared" si="5"/>
        <v>0</v>
      </c>
      <c r="U29" s="5">
        <f t="shared" si="6"/>
        <v>90.77000000000001</v>
      </c>
      <c r="V29">
        <v>27</v>
      </c>
    </row>
    <row r="30" spans="1:22" ht="12.75">
      <c r="A30" s="4">
        <v>6534</v>
      </c>
      <c r="B30" s="1" t="s">
        <v>31</v>
      </c>
      <c r="C30" s="1" t="s">
        <v>88</v>
      </c>
      <c r="D30" s="1" t="s">
        <v>273</v>
      </c>
      <c r="E30" s="5">
        <f>L!E30</f>
        <v>0</v>
      </c>
      <c r="F30" s="35">
        <f>L!F30</f>
        <v>120</v>
      </c>
      <c r="G30" s="5">
        <f t="shared" si="0"/>
        <v>120</v>
      </c>
      <c r="H30" s="5">
        <f t="shared" si="1"/>
        <v>0</v>
      </c>
      <c r="I30" s="5">
        <f>L!I30</f>
        <v>0</v>
      </c>
      <c r="J30" s="35">
        <f>L!J30</f>
        <v>100</v>
      </c>
      <c r="K30" s="5">
        <f t="shared" si="2"/>
        <v>100</v>
      </c>
      <c r="L30" s="5">
        <f t="shared" si="3"/>
        <v>0</v>
      </c>
      <c r="M30" s="5">
        <f>L!M30</f>
        <v>36.71</v>
      </c>
      <c r="N30" s="35">
        <f>L!N30</f>
        <v>21</v>
      </c>
      <c r="O30" s="35">
        <f>L!O30</f>
        <v>0</v>
      </c>
      <c r="P30" s="35">
        <f t="shared" si="4"/>
        <v>21</v>
      </c>
      <c r="Q30" s="5">
        <f>L!Q30</f>
        <v>50.47</v>
      </c>
      <c r="R30" s="35">
        <f>L!R30</f>
        <v>26</v>
      </c>
      <c r="S30" s="35">
        <f>L!S30</f>
        <v>20</v>
      </c>
      <c r="T30" s="35">
        <f t="shared" si="5"/>
        <v>46</v>
      </c>
      <c r="U30" s="5">
        <f t="shared" si="6"/>
        <v>67</v>
      </c>
      <c r="V30">
        <v>28</v>
      </c>
    </row>
    <row r="31" spans="2:22" ht="12.75">
      <c r="B31" s="7"/>
      <c r="E31" s="5"/>
      <c r="F31" s="35"/>
      <c r="G31" s="5"/>
      <c r="H31" s="5"/>
      <c r="I31" s="5"/>
      <c r="J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2:22" ht="12.75">
      <c r="B32" s="7"/>
      <c r="E32" s="5"/>
      <c r="F32" s="35"/>
      <c r="G32" s="5"/>
      <c r="H32" s="5"/>
      <c r="I32" s="5"/>
      <c r="J32" s="3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2:22" ht="12.75">
      <c r="B33" s="7"/>
      <c r="E33" s="5"/>
      <c r="F33" s="35"/>
      <c r="G33" s="5"/>
      <c r="H33" s="5"/>
      <c r="I33" s="5"/>
      <c r="J33" s="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2:22" ht="12.75">
      <c r="B34" s="7"/>
      <c r="E34" s="5"/>
      <c r="F34" s="35"/>
      <c r="G34" s="5"/>
      <c r="H34" s="5"/>
      <c r="I34" s="5"/>
      <c r="J34" s="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2:22" ht="12.75">
      <c r="B35" s="7"/>
      <c r="E35" s="5"/>
      <c r="F35" s="35"/>
      <c r="G35" s="5"/>
      <c r="H35" s="5"/>
      <c r="I35" s="5"/>
      <c r="J35" s="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2:22" ht="12.75">
      <c r="B36" s="7"/>
      <c r="E36" s="5"/>
      <c r="F36" s="35"/>
      <c r="G36" s="5"/>
      <c r="H36" s="5"/>
      <c r="I36" s="5"/>
      <c r="J36" s="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2:22" ht="12.75">
      <c r="B37" s="7"/>
      <c r="E37" s="5"/>
      <c r="F37" s="35"/>
      <c r="G37" s="5"/>
      <c r="H37" s="5"/>
      <c r="I37" s="5"/>
      <c r="J37" s="3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2:22" ht="12.75">
      <c r="B38" s="7"/>
      <c r="E38" s="5"/>
      <c r="F38" s="35"/>
      <c r="G38" s="5"/>
      <c r="H38" s="5"/>
      <c r="I38" s="5"/>
      <c r="J38" s="3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2:22" ht="12.75">
      <c r="B39" s="7"/>
      <c r="E39" s="5"/>
      <c r="F39" s="35"/>
      <c r="G39" s="5"/>
      <c r="H39" s="5"/>
      <c r="I39" s="5"/>
      <c r="J39" s="3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2:26" ht="12.75">
      <c r="B40" s="7"/>
      <c r="E40" s="34" t="s">
        <v>279</v>
      </c>
      <c r="F40" s="48">
        <v>40</v>
      </c>
      <c r="G40" s="78" t="s">
        <v>280</v>
      </c>
      <c r="H40" s="48">
        <v>60</v>
      </c>
      <c r="I40" s="34" t="s">
        <v>279</v>
      </c>
      <c r="J40" s="48">
        <v>35</v>
      </c>
      <c r="K40" s="78" t="s">
        <v>280</v>
      </c>
      <c r="L40" s="48">
        <v>52</v>
      </c>
      <c r="M40" s="5"/>
      <c r="N40" s="5"/>
      <c r="O40" s="5"/>
      <c r="P40" s="34" t="s">
        <v>279</v>
      </c>
      <c r="Q40" s="48">
        <v>35</v>
      </c>
      <c r="R40" s="78" t="s">
        <v>280</v>
      </c>
      <c r="S40" s="48">
        <v>53</v>
      </c>
      <c r="T40" s="5"/>
      <c r="U40" s="5"/>
      <c r="V40" s="5"/>
      <c r="W40" s="7" t="s">
        <v>281</v>
      </c>
      <c r="X40">
        <v>155</v>
      </c>
      <c r="Y40">
        <v>142</v>
      </c>
      <c r="Z40">
        <v>140</v>
      </c>
    </row>
    <row r="41" spans="5:22" ht="12.75">
      <c r="E41" s="86"/>
      <c r="F41" s="86"/>
      <c r="G41" s="86"/>
      <c r="H41" s="86"/>
      <c r="I41" s="86"/>
      <c r="J41" s="86"/>
      <c r="K41" s="34"/>
      <c r="L41" s="34"/>
      <c r="M41" s="86"/>
      <c r="N41" s="86"/>
      <c r="O41" s="86"/>
      <c r="P41" s="86"/>
      <c r="Q41" s="86"/>
      <c r="R41" s="5"/>
      <c r="S41" s="5"/>
      <c r="T41" s="5"/>
      <c r="U41" s="5"/>
      <c r="V41" s="5"/>
    </row>
    <row r="42" spans="5:21" ht="12.75">
      <c r="E42" s="86" t="s">
        <v>20</v>
      </c>
      <c r="F42" s="86"/>
      <c r="G42" s="86"/>
      <c r="H42" s="86"/>
      <c r="I42" s="86" t="s">
        <v>21</v>
      </c>
      <c r="J42" s="86"/>
      <c r="K42" s="86"/>
      <c r="L42" s="86"/>
      <c r="M42" s="2"/>
      <c r="N42" s="2"/>
      <c r="O42" s="86" t="s">
        <v>25</v>
      </c>
      <c r="P42" s="86"/>
      <c r="Q42" s="86"/>
      <c r="R42" s="86"/>
      <c r="S42" s="86"/>
      <c r="T42" s="5"/>
      <c r="U42" s="5"/>
    </row>
    <row r="43" spans="1:26" ht="38.25">
      <c r="A43" s="2" t="s">
        <v>0</v>
      </c>
      <c r="B43" s="2" t="s">
        <v>1</v>
      </c>
      <c r="C43" s="2" t="s">
        <v>2</v>
      </c>
      <c r="D43" s="3" t="s">
        <v>5</v>
      </c>
      <c r="E43" s="3" t="s">
        <v>9</v>
      </c>
      <c r="F43" s="3" t="s">
        <v>10</v>
      </c>
      <c r="G43" s="77" t="s">
        <v>24</v>
      </c>
      <c r="H43" s="2" t="s">
        <v>11</v>
      </c>
      <c r="I43" s="3" t="s">
        <v>9</v>
      </c>
      <c r="J43" s="3" t="s">
        <v>10</v>
      </c>
      <c r="K43" s="77" t="s">
        <v>24</v>
      </c>
      <c r="L43" s="2" t="s">
        <v>11</v>
      </c>
      <c r="M43" s="2" t="s">
        <v>278</v>
      </c>
      <c r="N43" s="46" t="s">
        <v>60</v>
      </c>
      <c r="O43" s="36" t="s">
        <v>19</v>
      </c>
      <c r="P43" s="2" t="s">
        <v>9</v>
      </c>
      <c r="Q43" s="2" t="s">
        <v>10</v>
      </c>
      <c r="R43" s="2" t="s">
        <v>24</v>
      </c>
      <c r="S43" s="2" t="s">
        <v>11</v>
      </c>
      <c r="T43" s="2" t="s">
        <v>19</v>
      </c>
      <c r="X43" s="77" t="s">
        <v>282</v>
      </c>
      <c r="Y43" s="77" t="s">
        <v>283</v>
      </c>
      <c r="Z43" s="77" t="s">
        <v>284</v>
      </c>
    </row>
    <row r="44" spans="1:26" ht="12.75">
      <c r="A44" s="4">
        <v>6527</v>
      </c>
      <c r="B44" s="1" t="s">
        <v>169</v>
      </c>
      <c r="C44" s="1" t="s">
        <v>83</v>
      </c>
      <c r="D44" s="1" t="s">
        <v>275</v>
      </c>
      <c r="E44" s="5">
        <f>L!E23</f>
        <v>40.65</v>
      </c>
      <c r="F44" s="35">
        <f>L!F23</f>
        <v>5</v>
      </c>
      <c r="G44" s="5">
        <f aca="true" t="shared" si="7" ref="G44:G71">IF(E44=0,120,IF(E44&gt;$H$40,120,IF(E44&lt;$F$40,0,IF($H$40&gt;E44&gt;$F$40,E44-$F$40))))</f>
        <v>0.6499999999999986</v>
      </c>
      <c r="H44" s="5">
        <f aca="true" t="shared" si="8" ref="H44:H71">SUM(F44,G44)</f>
        <v>5.649999999999999</v>
      </c>
      <c r="I44" s="5">
        <f>L!I23</f>
        <v>31.34</v>
      </c>
      <c r="J44" s="35">
        <f>L!J23</f>
        <v>0</v>
      </c>
      <c r="K44" s="5">
        <f aca="true" t="shared" si="9" ref="K44:K71">IF(I44=0,100,IF(I44&gt;$L$40,100,IF(I44&lt;$J$40,0,IF($L$40&gt;I44&gt;$J$40,I44-$J$40))))</f>
        <v>0</v>
      </c>
      <c r="L44" s="5">
        <f aca="true" t="shared" si="10" ref="L44:L71">SUM(J44,K44)</f>
        <v>0</v>
      </c>
      <c r="M44" s="5">
        <f aca="true" t="shared" si="11" ref="M44:M71">SUM(E44,I44)</f>
        <v>71.99</v>
      </c>
      <c r="N44" s="5">
        <f aca="true" t="shared" si="12" ref="N44:N71">SUM(H44,L44)</f>
        <v>5.649999999999999</v>
      </c>
      <c r="O44" s="37">
        <v>6</v>
      </c>
      <c r="P44" s="5">
        <v>33.9</v>
      </c>
      <c r="Q44" s="35">
        <v>0</v>
      </c>
      <c r="R44" s="5">
        <f aca="true" t="shared" si="13" ref="R44:R71">IF(P44=0,120,IF(P44&gt;$S$40,120,IF(P44&lt;$Q$40,0,IF($S$40&gt;P44&gt;$Q$40,P44-$Q$40))))</f>
        <v>0</v>
      </c>
      <c r="S44" s="5">
        <f aca="true" t="shared" si="14" ref="S44:S58">SUM(Q44:R44)</f>
        <v>0</v>
      </c>
      <c r="T44" s="53">
        <v>1</v>
      </c>
      <c r="X44" s="79">
        <f>$X$40/E44</f>
        <v>3.813038130381304</v>
      </c>
      <c r="Y44" s="79">
        <f>$Y$40/I44</f>
        <v>4.530950861518826</v>
      </c>
      <c r="Z44" s="79">
        <f>$Z$40/P44</f>
        <v>4.129793510324484</v>
      </c>
    </row>
    <row r="45" spans="1:26" ht="12.75">
      <c r="A45" s="4">
        <v>6532</v>
      </c>
      <c r="B45" s="1" t="s">
        <v>181</v>
      </c>
      <c r="C45" s="1" t="s">
        <v>182</v>
      </c>
      <c r="D45" s="1" t="s">
        <v>272</v>
      </c>
      <c r="E45" s="5">
        <f>L!E28</f>
        <v>42.19</v>
      </c>
      <c r="F45" s="35">
        <f>L!F28</f>
        <v>0</v>
      </c>
      <c r="G45" s="5">
        <f t="shared" si="7"/>
        <v>2.1899999999999977</v>
      </c>
      <c r="H45" s="5">
        <f t="shared" si="8"/>
        <v>2.1899999999999977</v>
      </c>
      <c r="I45" s="5">
        <f>L!I28</f>
        <v>34.33</v>
      </c>
      <c r="J45" s="35">
        <f>L!J28</f>
        <v>5</v>
      </c>
      <c r="K45" s="5">
        <f t="shared" si="9"/>
        <v>0</v>
      </c>
      <c r="L45" s="5">
        <f t="shared" si="10"/>
        <v>5</v>
      </c>
      <c r="M45" s="5">
        <f t="shared" si="11"/>
        <v>76.52</v>
      </c>
      <c r="N45" s="5">
        <f t="shared" si="12"/>
        <v>7.189999999999998</v>
      </c>
      <c r="O45" s="37">
        <v>7</v>
      </c>
      <c r="P45" s="5">
        <v>36.67</v>
      </c>
      <c r="Q45" s="35">
        <v>0</v>
      </c>
      <c r="R45" s="5">
        <f t="shared" si="13"/>
        <v>1.6700000000000017</v>
      </c>
      <c r="S45" s="5">
        <f t="shared" si="14"/>
        <v>1.6700000000000017</v>
      </c>
      <c r="T45" s="53">
        <v>2</v>
      </c>
      <c r="X45" s="79">
        <f aca="true" t="shared" si="15" ref="X45:X71">$X$40/E45</f>
        <v>3.6738563640673148</v>
      </c>
      <c r="Y45" s="79">
        <f aca="true" t="shared" si="16" ref="Y45:Y71">$Y$40/I45</f>
        <v>4.1363239149431985</v>
      </c>
      <c r="Z45" s="79">
        <f aca="true" t="shared" si="17" ref="Z45:Z71">$Z$40/P45</f>
        <v>3.8178347422961547</v>
      </c>
    </row>
    <row r="46" spans="1:26" ht="12.75">
      <c r="A46" s="4">
        <v>6501</v>
      </c>
      <c r="B46" s="1" t="s">
        <v>100</v>
      </c>
      <c r="C46" s="1" t="s">
        <v>101</v>
      </c>
      <c r="D46" s="39"/>
      <c r="E46" s="5"/>
      <c r="F46" s="35"/>
      <c r="G46" s="5"/>
      <c r="H46" s="5"/>
      <c r="I46" s="5"/>
      <c r="J46" s="35"/>
      <c r="K46" s="5"/>
      <c r="L46" s="5"/>
      <c r="M46" s="5"/>
      <c r="N46" s="5"/>
      <c r="O46" s="37"/>
      <c r="P46" s="5">
        <v>37.48</v>
      </c>
      <c r="Q46" s="35">
        <v>0</v>
      </c>
      <c r="R46" s="5">
        <f>IF(P46=0,120,IF(P46&gt;$S$40,120,IF(P46&lt;$Q$40,0,IF($S$40&gt;P46&gt;$Q$40,P46-$Q$40))))</f>
        <v>2.479999999999997</v>
      </c>
      <c r="S46" s="5">
        <f t="shared" si="14"/>
        <v>2.479999999999997</v>
      </c>
      <c r="T46" s="37">
        <v>3</v>
      </c>
      <c r="U46" s="5"/>
      <c r="X46" s="79" t="e">
        <f t="shared" si="15"/>
        <v>#DIV/0!</v>
      </c>
      <c r="Y46" s="79" t="e">
        <f t="shared" si="16"/>
        <v>#DIV/0!</v>
      </c>
      <c r="Z46" s="79">
        <f t="shared" si="17"/>
        <v>3.7353255069370332</v>
      </c>
    </row>
    <row r="47" spans="1:26" ht="12.75">
      <c r="A47" s="4">
        <v>6512</v>
      </c>
      <c r="B47" s="1" t="s">
        <v>3</v>
      </c>
      <c r="C47" s="1" t="s">
        <v>4</v>
      </c>
      <c r="D47" s="1" t="s">
        <v>268</v>
      </c>
      <c r="E47" s="5">
        <f>L!E8</f>
        <v>40.83</v>
      </c>
      <c r="F47" s="35">
        <f>L!F8</f>
        <v>0</v>
      </c>
      <c r="G47" s="5">
        <f t="shared" si="7"/>
        <v>0.8299999999999983</v>
      </c>
      <c r="H47" s="5">
        <f t="shared" si="8"/>
        <v>0.8299999999999983</v>
      </c>
      <c r="I47" s="5">
        <f>L!I8</f>
        <v>32.23</v>
      </c>
      <c r="J47" s="35">
        <f>L!J8</f>
        <v>0</v>
      </c>
      <c r="K47" s="5">
        <f t="shared" si="9"/>
        <v>0</v>
      </c>
      <c r="L47" s="5">
        <f t="shared" si="10"/>
        <v>0</v>
      </c>
      <c r="M47" s="5">
        <f t="shared" si="11"/>
        <v>73.06</v>
      </c>
      <c r="N47" s="5">
        <f t="shared" si="12"/>
        <v>0.8299999999999983</v>
      </c>
      <c r="O47" s="37">
        <v>1</v>
      </c>
      <c r="P47" s="52">
        <v>34.56</v>
      </c>
      <c r="Q47" s="54">
        <v>5</v>
      </c>
      <c r="R47" s="5">
        <f>IF(P47=0,120,IF(P47&gt;$S$40,120,IF(P47&lt;$Q$40,0,IF($S$40&gt;P47&gt;$Q$40,P47-$Q$40))))</f>
        <v>0</v>
      </c>
      <c r="S47" s="5">
        <f>SUM(Q47:R47)</f>
        <v>5</v>
      </c>
      <c r="T47" s="53">
        <v>4</v>
      </c>
      <c r="U47" s="5"/>
      <c r="X47" s="79">
        <f t="shared" si="15"/>
        <v>3.796228263531717</v>
      </c>
      <c r="Y47" s="79">
        <f t="shared" si="16"/>
        <v>4.405833074775055</v>
      </c>
      <c r="Z47" s="79">
        <f t="shared" si="17"/>
        <v>4.050925925925926</v>
      </c>
    </row>
    <row r="48" spans="1:26" ht="12.75">
      <c r="A48" s="49">
        <v>6524</v>
      </c>
      <c r="B48" s="38" t="s">
        <v>64</v>
      </c>
      <c r="C48" s="38" t="s">
        <v>65</v>
      </c>
      <c r="D48" s="39" t="s">
        <v>203</v>
      </c>
      <c r="E48" s="5">
        <f>L!E20</f>
        <v>47.69</v>
      </c>
      <c r="F48" s="35">
        <f>L!F20</f>
        <v>0</v>
      </c>
      <c r="G48" s="5">
        <f t="shared" si="7"/>
        <v>7.689999999999998</v>
      </c>
      <c r="H48" s="5">
        <f t="shared" si="8"/>
        <v>7.689999999999998</v>
      </c>
      <c r="I48" s="5">
        <f>L!I20</f>
        <v>36.3</v>
      </c>
      <c r="J48" s="35">
        <f>L!J20</f>
        <v>0</v>
      </c>
      <c r="K48" s="5">
        <f t="shared" si="9"/>
        <v>1.2999999999999972</v>
      </c>
      <c r="L48" s="5">
        <f t="shared" si="10"/>
        <v>1.2999999999999972</v>
      </c>
      <c r="M48" s="5">
        <f t="shared" si="11"/>
        <v>83.99</v>
      </c>
      <c r="N48" s="5">
        <f t="shared" si="12"/>
        <v>8.989999999999995</v>
      </c>
      <c r="O48" s="37">
        <v>8</v>
      </c>
      <c r="P48" s="5">
        <v>40.69</v>
      </c>
      <c r="Q48" s="35">
        <v>0</v>
      </c>
      <c r="R48" s="5">
        <f t="shared" si="13"/>
        <v>5.689999999999998</v>
      </c>
      <c r="S48" s="5">
        <f t="shared" si="14"/>
        <v>5.689999999999998</v>
      </c>
      <c r="T48" s="37">
        <v>5</v>
      </c>
      <c r="U48" s="5"/>
      <c r="X48" s="79">
        <f t="shared" si="15"/>
        <v>3.2501572656741455</v>
      </c>
      <c r="Y48" s="79">
        <f t="shared" si="16"/>
        <v>3.9118457300275487</v>
      </c>
      <c r="Z48" s="79">
        <f t="shared" si="17"/>
        <v>3.4406488080609487</v>
      </c>
    </row>
    <row r="49" spans="1:26" ht="12.75">
      <c r="A49" s="4">
        <v>6517</v>
      </c>
      <c r="B49" s="1" t="s">
        <v>48</v>
      </c>
      <c r="C49" s="1" t="s">
        <v>7</v>
      </c>
      <c r="D49" s="1" t="s">
        <v>270</v>
      </c>
      <c r="E49" s="5">
        <f>L!E13</f>
        <v>41.12</v>
      </c>
      <c r="F49" s="35">
        <f>L!F13</f>
        <v>0</v>
      </c>
      <c r="G49" s="5">
        <f t="shared" si="7"/>
        <v>1.1199999999999974</v>
      </c>
      <c r="H49" s="5">
        <f t="shared" si="8"/>
        <v>1.1199999999999974</v>
      </c>
      <c r="I49" s="5">
        <f>L!I13</f>
        <v>33.66</v>
      </c>
      <c r="J49" s="35">
        <f>L!J13</f>
        <v>0</v>
      </c>
      <c r="K49" s="5">
        <f t="shared" si="9"/>
        <v>0</v>
      </c>
      <c r="L49" s="5">
        <f t="shared" si="10"/>
        <v>0</v>
      </c>
      <c r="M49" s="5">
        <f t="shared" si="11"/>
        <v>74.78</v>
      </c>
      <c r="N49" s="5">
        <f t="shared" si="12"/>
        <v>1.1199999999999974</v>
      </c>
      <c r="O49" s="37">
        <v>2</v>
      </c>
      <c r="P49" s="52">
        <v>36.26</v>
      </c>
      <c r="Q49" s="54">
        <v>5</v>
      </c>
      <c r="R49" s="5">
        <f t="shared" si="13"/>
        <v>1.259999999999998</v>
      </c>
      <c r="S49" s="5">
        <f>SUM(Q49:R49)</f>
        <v>6.259999999999998</v>
      </c>
      <c r="T49" s="53">
        <v>6</v>
      </c>
      <c r="U49" s="5"/>
      <c r="X49" s="79">
        <f t="shared" si="15"/>
        <v>3.7694552529182883</v>
      </c>
      <c r="Y49" s="79">
        <f t="shared" si="16"/>
        <v>4.218657159833631</v>
      </c>
      <c r="Z49" s="79">
        <f t="shared" si="17"/>
        <v>3.8610038610038613</v>
      </c>
    </row>
    <row r="50" spans="1:26" ht="12.75">
      <c r="A50" s="4">
        <v>6522</v>
      </c>
      <c r="B50" s="1" t="s">
        <v>258</v>
      </c>
      <c r="C50" s="1" t="s">
        <v>259</v>
      </c>
      <c r="D50" s="39" t="s">
        <v>120</v>
      </c>
      <c r="E50" s="5">
        <f>L!E18</f>
        <v>44.27</v>
      </c>
      <c r="F50" s="35">
        <f>L!F18</f>
        <v>0</v>
      </c>
      <c r="G50" s="5">
        <f t="shared" si="7"/>
        <v>4.270000000000003</v>
      </c>
      <c r="H50" s="5">
        <f t="shared" si="8"/>
        <v>4.270000000000003</v>
      </c>
      <c r="I50" s="5">
        <f>L!I18</f>
        <v>34.25</v>
      </c>
      <c r="J50" s="35">
        <f>L!J18</f>
        <v>10</v>
      </c>
      <c r="K50" s="5">
        <f t="shared" si="9"/>
        <v>0</v>
      </c>
      <c r="L50" s="5">
        <f t="shared" si="10"/>
        <v>10</v>
      </c>
      <c r="M50" s="5">
        <f t="shared" si="11"/>
        <v>78.52000000000001</v>
      </c>
      <c r="N50" s="5">
        <f t="shared" si="12"/>
        <v>14.270000000000003</v>
      </c>
      <c r="O50" s="37">
        <v>10</v>
      </c>
      <c r="P50" s="5">
        <v>39.32</v>
      </c>
      <c r="Q50" s="35">
        <v>5</v>
      </c>
      <c r="R50" s="5">
        <f t="shared" si="13"/>
        <v>4.32</v>
      </c>
      <c r="S50" s="5">
        <f t="shared" si="14"/>
        <v>9.32</v>
      </c>
      <c r="T50" s="37">
        <v>7</v>
      </c>
      <c r="U50" s="5"/>
      <c r="X50" s="79">
        <f t="shared" si="15"/>
        <v>3.5012423763270837</v>
      </c>
      <c r="Y50" s="79">
        <f t="shared" si="16"/>
        <v>4.145985401459854</v>
      </c>
      <c r="Z50" s="79">
        <f t="shared" si="17"/>
        <v>3.560528992878942</v>
      </c>
    </row>
    <row r="51" spans="1:26" ht="12.75">
      <c r="A51" s="4">
        <v>6502</v>
      </c>
      <c r="B51" s="1" t="s">
        <v>285</v>
      </c>
      <c r="C51" s="1" t="s">
        <v>286</v>
      </c>
      <c r="D51" s="39"/>
      <c r="E51" s="5"/>
      <c r="F51" s="35"/>
      <c r="G51" s="5"/>
      <c r="H51" s="5"/>
      <c r="I51" s="5"/>
      <c r="J51" s="35"/>
      <c r="K51" s="5"/>
      <c r="L51" s="5"/>
      <c r="M51" s="5"/>
      <c r="N51" s="5"/>
      <c r="O51" s="37"/>
      <c r="P51" s="5">
        <v>44.96</v>
      </c>
      <c r="Q51" s="35">
        <v>0</v>
      </c>
      <c r="R51" s="5">
        <f>IF(P51=0,120,IF(P51&gt;$S$40,120,IF(P51&lt;$Q$40,0,IF($S$40&gt;P51&gt;$Q$40,P51-$Q$40))))</f>
        <v>9.96</v>
      </c>
      <c r="S51" s="5">
        <f t="shared" si="14"/>
        <v>9.96</v>
      </c>
      <c r="T51" s="53">
        <v>8</v>
      </c>
      <c r="U51" s="5"/>
      <c r="X51" s="79" t="e">
        <f t="shared" si="15"/>
        <v>#DIV/0!</v>
      </c>
      <c r="Y51" s="79" t="e">
        <f t="shared" si="16"/>
        <v>#DIV/0!</v>
      </c>
      <c r="Z51" s="79">
        <f t="shared" si="17"/>
        <v>3.113879003558719</v>
      </c>
    </row>
    <row r="52" spans="1:26" ht="12.75">
      <c r="A52" s="4">
        <v>6530</v>
      </c>
      <c r="B52" s="1" t="s">
        <v>48</v>
      </c>
      <c r="C52" s="1" t="s">
        <v>264</v>
      </c>
      <c r="D52" s="1" t="s">
        <v>276</v>
      </c>
      <c r="E52" s="5">
        <f>L!E26</f>
        <v>41.38</v>
      </c>
      <c r="F52" s="35">
        <f>L!F26</f>
        <v>0</v>
      </c>
      <c r="G52" s="5">
        <f t="shared" si="7"/>
        <v>1.3800000000000026</v>
      </c>
      <c r="H52" s="5">
        <f t="shared" si="8"/>
        <v>1.3800000000000026</v>
      </c>
      <c r="I52" s="5">
        <f>L!I26</f>
        <v>34.31</v>
      </c>
      <c r="J52" s="35">
        <f>L!J26</f>
        <v>0</v>
      </c>
      <c r="K52" s="5">
        <f t="shared" si="9"/>
        <v>0</v>
      </c>
      <c r="L52" s="5">
        <f t="shared" si="10"/>
        <v>0</v>
      </c>
      <c r="M52" s="5">
        <f t="shared" si="11"/>
        <v>75.69</v>
      </c>
      <c r="N52" s="5">
        <f t="shared" si="12"/>
        <v>1.3800000000000026</v>
      </c>
      <c r="O52" s="37">
        <v>3</v>
      </c>
      <c r="P52" s="5">
        <v>37.87</v>
      </c>
      <c r="Q52" s="35">
        <v>10</v>
      </c>
      <c r="R52" s="5">
        <f t="shared" si="13"/>
        <v>2.8699999999999974</v>
      </c>
      <c r="S52" s="5">
        <f t="shared" si="14"/>
        <v>12.869999999999997</v>
      </c>
      <c r="T52" s="37">
        <v>9</v>
      </c>
      <c r="X52" s="79">
        <f t="shared" si="15"/>
        <v>3.7457709038182694</v>
      </c>
      <c r="Y52" s="79">
        <f t="shared" si="16"/>
        <v>4.1387350626639465</v>
      </c>
      <c r="Z52" s="79">
        <f t="shared" si="17"/>
        <v>3.6968576709796674</v>
      </c>
    </row>
    <row r="53" spans="1:26" ht="12.75">
      <c r="A53" s="4">
        <v>6518</v>
      </c>
      <c r="B53" s="1" t="s">
        <v>181</v>
      </c>
      <c r="C53" s="1" t="s">
        <v>256</v>
      </c>
      <c r="D53" s="1" t="s">
        <v>82</v>
      </c>
      <c r="E53" s="5">
        <f>L!E14</f>
        <v>44.12</v>
      </c>
      <c r="F53" s="35">
        <f>L!F14</f>
        <v>5</v>
      </c>
      <c r="G53" s="5">
        <f t="shared" si="7"/>
        <v>4.119999999999997</v>
      </c>
      <c r="H53" s="5">
        <f t="shared" si="8"/>
        <v>9.119999999999997</v>
      </c>
      <c r="I53" s="5">
        <f>L!I14</f>
        <v>34.49</v>
      </c>
      <c r="J53" s="35">
        <f>L!J14</f>
        <v>5</v>
      </c>
      <c r="K53" s="5">
        <f t="shared" si="9"/>
        <v>0</v>
      </c>
      <c r="L53" s="5">
        <f t="shared" si="10"/>
        <v>5</v>
      </c>
      <c r="M53" s="5">
        <f t="shared" si="11"/>
        <v>78.61</v>
      </c>
      <c r="N53" s="5">
        <f t="shared" si="12"/>
        <v>14.119999999999997</v>
      </c>
      <c r="O53" s="37">
        <v>9</v>
      </c>
      <c r="P53" s="5">
        <v>37.88</v>
      </c>
      <c r="Q53" s="35">
        <v>10</v>
      </c>
      <c r="R53" s="5">
        <f t="shared" si="13"/>
        <v>2.8800000000000026</v>
      </c>
      <c r="S53" s="5">
        <f t="shared" si="14"/>
        <v>12.880000000000003</v>
      </c>
      <c r="T53" s="53">
        <v>10</v>
      </c>
      <c r="X53" s="79">
        <f t="shared" si="15"/>
        <v>3.5131459655485044</v>
      </c>
      <c r="Y53" s="79">
        <f t="shared" si="16"/>
        <v>4.117135401565671</v>
      </c>
      <c r="Z53" s="79">
        <f t="shared" si="17"/>
        <v>3.6958817317845827</v>
      </c>
    </row>
    <row r="54" spans="1:26" ht="12.75">
      <c r="A54" s="4">
        <v>6531</v>
      </c>
      <c r="B54" s="1" t="s">
        <v>265</v>
      </c>
      <c r="C54" s="1" t="s">
        <v>266</v>
      </c>
      <c r="D54" s="1" t="s">
        <v>82</v>
      </c>
      <c r="E54" s="5">
        <f>L!E27</f>
        <v>65.26</v>
      </c>
      <c r="F54" s="35"/>
      <c r="G54" s="5">
        <f>IF(E54=0,120,IF(E54&gt;$H$40,120,IF(E54&lt;$F$40,0,IF($H$40&gt;E54&gt;$F$40,E54-$F$40))))</f>
        <v>120</v>
      </c>
      <c r="H54" s="5">
        <f>SUM(F54,G54)</f>
        <v>120</v>
      </c>
      <c r="I54" s="5">
        <f>L!I27</f>
        <v>55.04</v>
      </c>
      <c r="J54" s="35"/>
      <c r="K54" s="5">
        <f>IF(I54=0,100,IF(I54&gt;$L$40,100,IF(I54&lt;$J$40,0,IF($L$40&gt;I54&gt;$J$40,I54-$J$40))))</f>
        <v>100</v>
      </c>
      <c r="L54" s="5">
        <f>SUM(J54,K54)</f>
        <v>100</v>
      </c>
      <c r="M54" s="5">
        <f>SUM(E54,I54)</f>
        <v>120.30000000000001</v>
      </c>
      <c r="N54" s="5">
        <f>SUM(H54,L54)</f>
        <v>220</v>
      </c>
      <c r="O54" s="41"/>
      <c r="P54" s="5">
        <v>48.86</v>
      </c>
      <c r="Q54" s="35">
        <v>5</v>
      </c>
      <c r="R54" s="5">
        <f>IF(P54=0,120,IF(P54&gt;$S$40,120,IF(P54&lt;$Q$40,0,IF($S$40&gt;P54&gt;$Q$40,P54-$Q$40))))</f>
        <v>13.86</v>
      </c>
      <c r="S54" s="5">
        <f t="shared" si="14"/>
        <v>18.86</v>
      </c>
      <c r="T54" s="37">
        <v>11</v>
      </c>
      <c r="X54" s="79">
        <f>$X$40/E54</f>
        <v>2.3751149249157217</v>
      </c>
      <c r="Y54" s="79">
        <f>$Y$40/I54</f>
        <v>2.5799418604651163</v>
      </c>
      <c r="Z54" s="79">
        <f>$Z$40/P54</f>
        <v>2.865329512893983</v>
      </c>
    </row>
    <row r="55" spans="1:26" ht="12.75">
      <c r="A55" s="4">
        <v>6515</v>
      </c>
      <c r="B55" s="1" t="s">
        <v>103</v>
      </c>
      <c r="C55" s="1" t="s">
        <v>104</v>
      </c>
      <c r="D55" s="1" t="s">
        <v>185</v>
      </c>
      <c r="E55" s="5">
        <f>L!E11</f>
        <v>54.59</v>
      </c>
      <c r="F55" s="35">
        <f>L!F11</f>
        <v>15</v>
      </c>
      <c r="G55" s="5">
        <f>IF(E55=0,120,IF(E55&gt;$H$40,120,IF(E55&lt;$F$40,0,IF($H$40&gt;E55&gt;$F$40,E55-$F$40))))</f>
        <v>14.590000000000003</v>
      </c>
      <c r="H55" s="5">
        <f>SUM(F55,G55)</f>
        <v>29.590000000000003</v>
      </c>
      <c r="I55" s="5">
        <f>L!I11</f>
        <v>35.07</v>
      </c>
      <c r="J55" s="35">
        <f>L!J11</f>
        <v>10</v>
      </c>
      <c r="K55" s="5">
        <f>IF(I55=0,100,IF(I55&gt;$L$40,100,IF(I55&lt;$J$40,0,IF($L$40&gt;I55&gt;$J$40,I55-$J$40))))</f>
        <v>0.07000000000000028</v>
      </c>
      <c r="L55" s="5">
        <f>SUM(J55,K55)</f>
        <v>10.07</v>
      </c>
      <c r="M55" s="5">
        <f>SUM(E55,I55)</f>
        <v>89.66</v>
      </c>
      <c r="N55" s="5">
        <f>SUM(H55,L55)</f>
        <v>39.660000000000004</v>
      </c>
      <c r="O55" s="41">
        <v>14</v>
      </c>
      <c r="P55" s="5">
        <v>40.97</v>
      </c>
      <c r="Q55" s="35">
        <v>15</v>
      </c>
      <c r="R55" s="5">
        <f>IF(P55=0,120,IF(P55&gt;$S$40,120,IF(P55&lt;$Q$40,0,IF($S$40&gt;P55&gt;$Q$40,P55-$Q$40))))</f>
        <v>5.969999999999999</v>
      </c>
      <c r="S55" s="5">
        <f t="shared" si="14"/>
        <v>20.97</v>
      </c>
      <c r="T55" s="53">
        <v>12</v>
      </c>
      <c r="X55" s="79">
        <f>$X$40/E55</f>
        <v>2.8393478659095073</v>
      </c>
      <c r="Y55" s="79">
        <f>$Y$40/I55</f>
        <v>4.049044767607642</v>
      </c>
      <c r="Z55" s="79">
        <f>$Z$40/P55</f>
        <v>3.417134488650232</v>
      </c>
    </row>
    <row r="56" spans="1:26" ht="12.75">
      <c r="A56" s="4">
        <v>6506</v>
      </c>
      <c r="B56" s="1" t="s">
        <v>289</v>
      </c>
      <c r="C56" s="1" t="s">
        <v>90</v>
      </c>
      <c r="D56" s="39"/>
      <c r="E56" s="5"/>
      <c r="F56" s="35"/>
      <c r="G56" s="5"/>
      <c r="H56" s="5"/>
      <c r="I56" s="5"/>
      <c r="J56" s="35"/>
      <c r="K56" s="5"/>
      <c r="L56" s="5"/>
      <c r="M56" s="5"/>
      <c r="N56" s="5"/>
      <c r="O56" s="37"/>
      <c r="P56" s="5"/>
      <c r="Q56" s="35"/>
      <c r="R56" s="5">
        <f>IF(P56=0,120,IF(P56&gt;$S$40,120,IF(P56&lt;$Q$40,0,IF($S$40&gt;P56&gt;$Q$40,P56-$Q$40))))</f>
        <v>120</v>
      </c>
      <c r="S56" s="5">
        <f t="shared" si="14"/>
        <v>120</v>
      </c>
      <c r="T56" s="37"/>
      <c r="X56" s="79"/>
      <c r="Y56" s="79"/>
      <c r="Z56" s="79"/>
    </row>
    <row r="57" spans="1:26" ht="12.75">
      <c r="A57" s="4">
        <v>6521</v>
      </c>
      <c r="B57" s="1" t="s">
        <v>70</v>
      </c>
      <c r="C57" s="1" t="s">
        <v>71</v>
      </c>
      <c r="D57" s="1" t="s">
        <v>271</v>
      </c>
      <c r="E57" s="5">
        <f>L!E17</f>
        <v>43.86</v>
      </c>
      <c r="F57" s="35">
        <f>L!F17</f>
        <v>0</v>
      </c>
      <c r="G57" s="5">
        <f t="shared" si="7"/>
        <v>3.8599999999999994</v>
      </c>
      <c r="H57" s="5">
        <f t="shared" si="8"/>
        <v>3.8599999999999994</v>
      </c>
      <c r="I57" s="5">
        <f>L!I17</f>
        <v>35.74</v>
      </c>
      <c r="J57" s="35">
        <f>L!J17</f>
        <v>0</v>
      </c>
      <c r="K57" s="5">
        <f t="shared" si="9"/>
        <v>0.740000000000002</v>
      </c>
      <c r="L57" s="5">
        <f t="shared" si="10"/>
        <v>0.740000000000002</v>
      </c>
      <c r="M57" s="5">
        <f t="shared" si="11"/>
        <v>79.6</v>
      </c>
      <c r="N57" s="5">
        <f t="shared" si="12"/>
        <v>4.600000000000001</v>
      </c>
      <c r="O57" s="37">
        <v>4</v>
      </c>
      <c r="P57" s="5"/>
      <c r="Q57" s="35"/>
      <c r="R57" s="5">
        <f t="shared" si="13"/>
        <v>120</v>
      </c>
      <c r="S57" s="5">
        <f t="shared" si="14"/>
        <v>120</v>
      </c>
      <c r="T57" s="37"/>
      <c r="X57" s="79"/>
      <c r="Y57" s="79"/>
      <c r="Z57" s="79"/>
    </row>
    <row r="58" spans="1:26" ht="12.75">
      <c r="A58" s="4">
        <v>6520</v>
      </c>
      <c r="B58" s="1" t="s">
        <v>85</v>
      </c>
      <c r="C58" s="1" t="s">
        <v>86</v>
      </c>
      <c r="D58" s="1" t="s">
        <v>186</v>
      </c>
      <c r="E58" s="5">
        <f>L!E16</f>
        <v>38.24</v>
      </c>
      <c r="F58" s="35">
        <f>L!F16</f>
        <v>0</v>
      </c>
      <c r="G58" s="5">
        <f t="shared" si="7"/>
        <v>0</v>
      </c>
      <c r="H58" s="5">
        <f t="shared" si="8"/>
        <v>0</v>
      </c>
      <c r="I58" s="5">
        <f>L!I16</f>
        <v>31.2</v>
      </c>
      <c r="J58" s="35">
        <f>L!J16</f>
        <v>5</v>
      </c>
      <c r="K58" s="5">
        <f t="shared" si="9"/>
        <v>0</v>
      </c>
      <c r="L58" s="5">
        <f t="shared" si="10"/>
        <v>5</v>
      </c>
      <c r="M58" s="5">
        <f t="shared" si="11"/>
        <v>69.44</v>
      </c>
      <c r="N58" s="5">
        <f t="shared" si="12"/>
        <v>5</v>
      </c>
      <c r="O58" s="37">
        <v>5</v>
      </c>
      <c r="P58" s="5"/>
      <c r="Q58" s="35"/>
      <c r="R58" s="5">
        <f t="shared" si="13"/>
        <v>120</v>
      </c>
      <c r="S58" s="5">
        <f t="shared" si="14"/>
        <v>120</v>
      </c>
      <c r="T58" s="37"/>
      <c r="X58" s="79"/>
      <c r="Y58" s="79"/>
      <c r="Z58" s="79"/>
    </row>
    <row r="59" spans="1:26" ht="12.75">
      <c r="A59" s="4">
        <v>6525</v>
      </c>
      <c r="B59" s="1" t="s">
        <v>69</v>
      </c>
      <c r="C59" s="1" t="s">
        <v>77</v>
      </c>
      <c r="D59" s="1" t="s">
        <v>273</v>
      </c>
      <c r="E59" s="5">
        <f>L!E21</f>
        <v>40</v>
      </c>
      <c r="F59" s="35">
        <f>L!F21</f>
        <v>10</v>
      </c>
      <c r="G59" s="5">
        <f t="shared" si="7"/>
        <v>0</v>
      </c>
      <c r="H59" s="5">
        <f t="shared" si="8"/>
        <v>10</v>
      </c>
      <c r="I59" s="5">
        <f>L!I21</f>
        <v>33.61</v>
      </c>
      <c r="J59" s="35">
        <f>L!J21</f>
        <v>5</v>
      </c>
      <c r="K59" s="5">
        <f t="shared" si="9"/>
        <v>0</v>
      </c>
      <c r="L59" s="5">
        <f t="shared" si="10"/>
        <v>5</v>
      </c>
      <c r="M59" s="5">
        <f t="shared" si="11"/>
        <v>73.61</v>
      </c>
      <c r="N59" s="5">
        <f t="shared" si="12"/>
        <v>15</v>
      </c>
      <c r="O59" s="41">
        <v>11</v>
      </c>
      <c r="P59" s="5"/>
      <c r="Q59" s="35"/>
      <c r="R59" s="5">
        <f t="shared" si="13"/>
        <v>120</v>
      </c>
      <c r="S59" s="5">
        <f aca="true" t="shared" si="18" ref="S59:S71">SUM(R59:R59)</f>
        <v>120</v>
      </c>
      <c r="T59" s="37"/>
      <c r="X59" s="79">
        <f t="shared" si="15"/>
        <v>3.875</v>
      </c>
      <c r="Y59" s="79">
        <f t="shared" si="16"/>
        <v>4.224933055638203</v>
      </c>
      <c r="Z59" s="79" t="e">
        <f t="shared" si="17"/>
        <v>#DIV/0!</v>
      </c>
    </row>
    <row r="60" spans="1:26" ht="12.75">
      <c r="A60" s="4">
        <v>6510</v>
      </c>
      <c r="B60" s="1" t="s">
        <v>112</v>
      </c>
      <c r="C60" s="1" t="s">
        <v>202</v>
      </c>
      <c r="D60" s="1" t="s">
        <v>267</v>
      </c>
      <c r="E60" s="5">
        <f>L!E6</f>
        <v>42.28</v>
      </c>
      <c r="F60" s="35">
        <f>L!F6</f>
        <v>5</v>
      </c>
      <c r="G60" s="5">
        <f>IF(E60=0,120,IF(E60&gt;$H$40,120,IF(E60&lt;$F$40,0,IF($H$40&gt;E60&gt;$F$40,E60-$F$40))))</f>
        <v>2.280000000000001</v>
      </c>
      <c r="H60" s="5">
        <f>SUM(F60,G60)</f>
        <v>7.280000000000001</v>
      </c>
      <c r="I60" s="5">
        <f>L!I6</f>
        <v>39.41</v>
      </c>
      <c r="J60" s="35">
        <f>L!J6</f>
        <v>10</v>
      </c>
      <c r="K60" s="5">
        <f>IF(I60=0,100,IF(I60&gt;$L$40,100,IF(I60&lt;$J$40,0,IF($L$40&gt;I60&gt;$J$40,I60-$J$40))))</f>
        <v>4.409999999999997</v>
      </c>
      <c r="L60" s="5">
        <f>SUM(J60,K60)</f>
        <v>14.409999999999997</v>
      </c>
      <c r="M60" s="5">
        <f>SUM(E60,I60)</f>
        <v>81.69</v>
      </c>
      <c r="N60" s="5">
        <f t="shared" si="12"/>
        <v>21.689999999999998</v>
      </c>
      <c r="O60" s="41">
        <v>12</v>
      </c>
      <c r="P60" s="5"/>
      <c r="Q60" s="35"/>
      <c r="R60" s="5">
        <f t="shared" si="13"/>
        <v>120</v>
      </c>
      <c r="S60" s="5">
        <f t="shared" si="18"/>
        <v>120</v>
      </c>
      <c r="T60" s="35"/>
      <c r="X60" s="79">
        <f t="shared" si="15"/>
        <v>3.6660359508041624</v>
      </c>
      <c r="Y60" s="79">
        <f t="shared" si="16"/>
        <v>3.603146409540726</v>
      </c>
      <c r="Z60" s="79" t="e">
        <f t="shared" si="17"/>
        <v>#DIV/0!</v>
      </c>
    </row>
    <row r="61" spans="1:26" ht="12.75">
      <c r="A61" s="4">
        <v>6526</v>
      </c>
      <c r="B61" s="1" t="s">
        <v>260</v>
      </c>
      <c r="C61" s="1" t="s">
        <v>261</v>
      </c>
      <c r="D61" s="1" t="s">
        <v>274</v>
      </c>
      <c r="E61" s="5">
        <f>L!E22</f>
        <v>54.84</v>
      </c>
      <c r="F61" s="35">
        <f>L!F22</f>
        <v>5</v>
      </c>
      <c r="G61" s="5">
        <f t="shared" si="7"/>
        <v>14.840000000000003</v>
      </c>
      <c r="H61" s="5">
        <f t="shared" si="8"/>
        <v>19.840000000000003</v>
      </c>
      <c r="I61" s="5">
        <f>L!I22</f>
        <v>36.46</v>
      </c>
      <c r="J61" s="35">
        <f>L!J22</f>
        <v>5</v>
      </c>
      <c r="K61" s="5">
        <f t="shared" si="9"/>
        <v>1.4600000000000009</v>
      </c>
      <c r="L61" s="5">
        <f t="shared" si="10"/>
        <v>6.460000000000001</v>
      </c>
      <c r="M61" s="5">
        <f t="shared" si="11"/>
        <v>91.30000000000001</v>
      </c>
      <c r="N61" s="5">
        <f t="shared" si="12"/>
        <v>26.300000000000004</v>
      </c>
      <c r="O61" s="41">
        <v>13</v>
      </c>
      <c r="P61" s="5"/>
      <c r="Q61" s="35"/>
      <c r="R61" s="5">
        <f t="shared" si="13"/>
        <v>120</v>
      </c>
      <c r="S61" s="5">
        <f t="shared" si="18"/>
        <v>120</v>
      </c>
      <c r="T61" s="35"/>
      <c r="X61" s="79">
        <f t="shared" si="15"/>
        <v>2.8264040846097735</v>
      </c>
      <c r="Y61" s="79">
        <f t="shared" si="16"/>
        <v>3.8946791003839825</v>
      </c>
      <c r="Z61" s="79" t="e">
        <f t="shared" si="17"/>
        <v>#DIV/0!</v>
      </c>
    </row>
    <row r="62" spans="1:26" ht="12.75">
      <c r="A62" s="4">
        <v>6519</v>
      </c>
      <c r="B62" s="1" t="s">
        <v>132</v>
      </c>
      <c r="C62" s="1" t="s">
        <v>257</v>
      </c>
      <c r="D62" s="1" t="s">
        <v>123</v>
      </c>
      <c r="E62" s="5">
        <f>L!E15</f>
        <v>48.78</v>
      </c>
      <c r="F62" s="35">
        <f>L!F15</f>
        <v>20</v>
      </c>
      <c r="G62" s="5">
        <f t="shared" si="7"/>
        <v>8.780000000000001</v>
      </c>
      <c r="H62" s="5">
        <f t="shared" si="8"/>
        <v>28.78</v>
      </c>
      <c r="I62" s="5">
        <f>L!I15</f>
        <v>39.06</v>
      </c>
      <c r="J62" s="35">
        <f>L!J15</f>
        <v>10</v>
      </c>
      <c r="K62" s="5">
        <f t="shared" si="9"/>
        <v>4.060000000000002</v>
      </c>
      <c r="L62" s="5">
        <f t="shared" si="10"/>
        <v>14.060000000000002</v>
      </c>
      <c r="M62" s="5">
        <f t="shared" si="11"/>
        <v>87.84</v>
      </c>
      <c r="N62" s="5">
        <f t="shared" si="12"/>
        <v>42.84</v>
      </c>
      <c r="O62" s="41">
        <v>15</v>
      </c>
      <c r="P62" s="5"/>
      <c r="Q62" s="35"/>
      <c r="R62" s="5">
        <f t="shared" si="13"/>
        <v>120</v>
      </c>
      <c r="S62" s="5">
        <f t="shared" si="18"/>
        <v>120</v>
      </c>
      <c r="T62" s="35"/>
      <c r="X62" s="79">
        <f t="shared" si="15"/>
        <v>3.177531775317753</v>
      </c>
      <c r="Y62" s="79">
        <f t="shared" si="16"/>
        <v>3.635432667690732</v>
      </c>
      <c r="Z62" s="79" t="e">
        <f t="shared" si="17"/>
        <v>#DIV/0!</v>
      </c>
    </row>
    <row r="63" spans="1:26" ht="12.75">
      <c r="A63" s="4">
        <v>6514</v>
      </c>
      <c r="B63" s="1" t="s">
        <v>73</v>
      </c>
      <c r="C63" s="1" t="s">
        <v>410</v>
      </c>
      <c r="D63" s="1" t="s">
        <v>82</v>
      </c>
      <c r="E63" s="5">
        <f>L!E10</f>
        <v>52.05</v>
      </c>
      <c r="F63" s="35">
        <f>L!F10</f>
        <v>20</v>
      </c>
      <c r="G63" s="5">
        <f t="shared" si="7"/>
        <v>12.049999999999997</v>
      </c>
      <c r="H63" s="5">
        <f t="shared" si="8"/>
        <v>32.05</v>
      </c>
      <c r="I63" s="5">
        <f>L!I10</f>
        <v>45.88</v>
      </c>
      <c r="J63" s="35">
        <f>L!J10</f>
        <v>20</v>
      </c>
      <c r="K63" s="5">
        <f t="shared" si="9"/>
        <v>10.880000000000003</v>
      </c>
      <c r="L63" s="5">
        <f t="shared" si="10"/>
        <v>30.880000000000003</v>
      </c>
      <c r="M63" s="5">
        <f t="shared" si="11"/>
        <v>97.93</v>
      </c>
      <c r="N63" s="5">
        <f t="shared" si="12"/>
        <v>62.93</v>
      </c>
      <c r="O63" s="41">
        <v>16</v>
      </c>
      <c r="P63" s="5"/>
      <c r="Q63" s="35"/>
      <c r="R63" s="5">
        <f t="shared" si="13"/>
        <v>120</v>
      </c>
      <c r="S63" s="5">
        <f t="shared" si="18"/>
        <v>120</v>
      </c>
      <c r="T63" s="35"/>
      <c r="X63" s="79">
        <f t="shared" si="15"/>
        <v>2.97790585975024</v>
      </c>
      <c r="Y63" s="79">
        <f t="shared" si="16"/>
        <v>3.095030514385353</v>
      </c>
      <c r="Z63" s="79" t="e">
        <f t="shared" si="17"/>
        <v>#DIV/0!</v>
      </c>
    </row>
    <row r="64" spans="1:26" ht="12.75">
      <c r="A64" s="4">
        <v>6529</v>
      </c>
      <c r="B64" s="1" t="s">
        <v>177</v>
      </c>
      <c r="C64" s="1" t="s">
        <v>178</v>
      </c>
      <c r="D64" s="1" t="s">
        <v>276</v>
      </c>
      <c r="E64" s="5">
        <f>L!E25</f>
        <v>37.89</v>
      </c>
      <c r="F64" s="35">
        <f>L!F25</f>
        <v>0</v>
      </c>
      <c r="G64" s="5">
        <f t="shared" si="7"/>
        <v>0</v>
      </c>
      <c r="H64" s="5">
        <f t="shared" si="8"/>
        <v>0</v>
      </c>
      <c r="I64" s="5">
        <f>L!I25</f>
        <v>0</v>
      </c>
      <c r="J64" s="35"/>
      <c r="K64" s="5">
        <f t="shared" si="9"/>
        <v>100</v>
      </c>
      <c r="L64" s="5">
        <f t="shared" si="10"/>
        <v>100</v>
      </c>
      <c r="M64" s="5">
        <f t="shared" si="11"/>
        <v>37.89</v>
      </c>
      <c r="N64" s="5">
        <f t="shared" si="12"/>
        <v>100</v>
      </c>
      <c r="O64" s="41">
        <v>17</v>
      </c>
      <c r="P64" s="5"/>
      <c r="Q64" s="35"/>
      <c r="R64" s="5">
        <f t="shared" si="13"/>
        <v>120</v>
      </c>
      <c r="S64" s="5">
        <f t="shared" si="18"/>
        <v>120</v>
      </c>
      <c r="T64" s="35"/>
      <c r="X64" s="79">
        <f t="shared" si="15"/>
        <v>4.09078912641858</v>
      </c>
      <c r="Y64" s="79" t="e">
        <f t="shared" si="16"/>
        <v>#DIV/0!</v>
      </c>
      <c r="Z64" s="79" t="e">
        <f t="shared" si="17"/>
        <v>#DIV/0!</v>
      </c>
    </row>
    <row r="65" spans="1:26" ht="12.75">
      <c r="A65" s="4">
        <v>6523</v>
      </c>
      <c r="B65" t="s">
        <v>187</v>
      </c>
      <c r="C65" t="s">
        <v>188</v>
      </c>
      <c r="D65" s="1" t="s">
        <v>272</v>
      </c>
      <c r="E65" s="5">
        <f>L!E19</f>
        <v>0</v>
      </c>
      <c r="F65" s="35"/>
      <c r="G65" s="5">
        <f t="shared" si="7"/>
        <v>120</v>
      </c>
      <c r="H65" s="5">
        <f t="shared" si="8"/>
        <v>120</v>
      </c>
      <c r="I65" s="5">
        <f>L!I19</f>
        <v>35.23</v>
      </c>
      <c r="J65" s="35">
        <f>L!J19</f>
        <v>0</v>
      </c>
      <c r="K65" s="5">
        <f t="shared" si="9"/>
        <v>0.22999999999999687</v>
      </c>
      <c r="L65" s="5">
        <f t="shared" si="10"/>
        <v>0.22999999999999687</v>
      </c>
      <c r="M65" s="5">
        <f t="shared" si="11"/>
        <v>35.23</v>
      </c>
      <c r="N65" s="5">
        <f t="shared" si="12"/>
        <v>120.22999999999999</v>
      </c>
      <c r="O65" s="41">
        <v>18</v>
      </c>
      <c r="P65" s="5"/>
      <c r="Q65" s="35"/>
      <c r="R65" s="5">
        <f t="shared" si="13"/>
        <v>120</v>
      </c>
      <c r="S65" s="5">
        <f t="shared" si="18"/>
        <v>120</v>
      </c>
      <c r="T65" s="35"/>
      <c r="X65" s="79" t="e">
        <f t="shared" si="15"/>
        <v>#DIV/0!</v>
      </c>
      <c r="Y65" s="79">
        <f t="shared" si="16"/>
        <v>4.030655691172297</v>
      </c>
      <c r="Z65" s="79" t="e">
        <f t="shared" si="17"/>
        <v>#DIV/0!</v>
      </c>
    </row>
    <row r="66" spans="1:26" ht="12.75">
      <c r="A66" s="4">
        <v>6533</v>
      </c>
      <c r="B66" s="1" t="s">
        <v>157</v>
      </c>
      <c r="C66" s="1" t="s">
        <v>180</v>
      </c>
      <c r="D66" s="1" t="s">
        <v>277</v>
      </c>
      <c r="E66" s="5">
        <f>L!E29</f>
        <v>0</v>
      </c>
      <c r="F66" s="35"/>
      <c r="G66" s="5">
        <f t="shared" si="7"/>
        <v>120</v>
      </c>
      <c r="H66" s="5">
        <f t="shared" si="8"/>
        <v>120</v>
      </c>
      <c r="I66" s="5">
        <f>L!I29</f>
        <v>36.62</v>
      </c>
      <c r="J66" s="35">
        <f>L!J29</f>
        <v>0</v>
      </c>
      <c r="K66" s="5">
        <f t="shared" si="9"/>
        <v>1.6199999999999974</v>
      </c>
      <c r="L66" s="5">
        <f t="shared" si="10"/>
        <v>1.6199999999999974</v>
      </c>
      <c r="M66" s="5">
        <f t="shared" si="11"/>
        <v>36.62</v>
      </c>
      <c r="N66" s="5">
        <f t="shared" si="12"/>
        <v>121.62</v>
      </c>
      <c r="O66" s="41">
        <v>19</v>
      </c>
      <c r="P66" s="5"/>
      <c r="Q66" s="35"/>
      <c r="R66" s="5">
        <f t="shared" si="13"/>
        <v>120</v>
      </c>
      <c r="S66" s="5">
        <f t="shared" si="18"/>
        <v>120</v>
      </c>
      <c r="T66" s="35"/>
      <c r="X66" s="79" t="e">
        <f t="shared" si="15"/>
        <v>#DIV/0!</v>
      </c>
      <c r="Y66" s="79">
        <f t="shared" si="16"/>
        <v>3.8776624795193886</v>
      </c>
      <c r="Z66" s="79" t="e">
        <f t="shared" si="17"/>
        <v>#DIV/0!</v>
      </c>
    </row>
    <row r="67" spans="1:26" ht="12.75">
      <c r="A67" s="4">
        <v>6513</v>
      </c>
      <c r="B67" s="1" t="s">
        <v>195</v>
      </c>
      <c r="C67" s="1" t="s">
        <v>109</v>
      </c>
      <c r="D67" s="1" t="s">
        <v>196</v>
      </c>
      <c r="E67" s="5">
        <f>L!E9</f>
        <v>0</v>
      </c>
      <c r="F67" s="35"/>
      <c r="G67" s="5">
        <f t="shared" si="7"/>
        <v>120</v>
      </c>
      <c r="H67" s="5">
        <f>SUM(F67,G67)</f>
        <v>120</v>
      </c>
      <c r="I67" s="5">
        <f>L!I9</f>
        <v>39.71</v>
      </c>
      <c r="J67" s="35">
        <f>L!J9</f>
        <v>0</v>
      </c>
      <c r="K67" s="5">
        <f t="shared" si="9"/>
        <v>4.710000000000001</v>
      </c>
      <c r="L67" s="5">
        <f t="shared" si="10"/>
        <v>4.710000000000001</v>
      </c>
      <c r="M67" s="5">
        <f t="shared" si="11"/>
        <v>39.71</v>
      </c>
      <c r="N67" s="5">
        <f t="shared" si="12"/>
        <v>124.71000000000001</v>
      </c>
      <c r="O67" s="41">
        <v>20</v>
      </c>
      <c r="P67" s="47"/>
      <c r="Q67" s="55"/>
      <c r="R67" s="5">
        <f t="shared" si="13"/>
        <v>120</v>
      </c>
      <c r="S67" s="5">
        <f t="shared" si="18"/>
        <v>120</v>
      </c>
      <c r="T67" s="55"/>
      <c r="U67" s="48"/>
      <c r="V67" s="48"/>
      <c r="X67" s="79" t="e">
        <f t="shared" si="15"/>
        <v>#DIV/0!</v>
      </c>
      <c r="Y67" s="79">
        <f t="shared" si="16"/>
        <v>3.575925459581969</v>
      </c>
      <c r="Z67" s="79" t="e">
        <f t="shared" si="17"/>
        <v>#DIV/0!</v>
      </c>
    </row>
    <row r="68" spans="1:26" ht="12.75">
      <c r="A68" s="4">
        <v>6511</v>
      </c>
      <c r="B68" s="1" t="s">
        <v>254</v>
      </c>
      <c r="C68" s="1" t="s">
        <v>255</v>
      </c>
      <c r="D68" s="39" t="s">
        <v>267</v>
      </c>
      <c r="E68" s="5">
        <f>L!E7</f>
        <v>0</v>
      </c>
      <c r="F68" s="35"/>
      <c r="G68" s="5">
        <f t="shared" si="7"/>
        <v>120</v>
      </c>
      <c r="H68" s="5">
        <f t="shared" si="8"/>
        <v>120</v>
      </c>
      <c r="I68" s="5">
        <f>L!I7</f>
        <v>30.77</v>
      </c>
      <c r="J68" s="35">
        <f>L!J7</f>
        <v>5</v>
      </c>
      <c r="K68" s="5">
        <f t="shared" si="9"/>
        <v>0</v>
      </c>
      <c r="L68" s="5">
        <f t="shared" si="10"/>
        <v>5</v>
      </c>
      <c r="M68" s="5">
        <f t="shared" si="11"/>
        <v>30.77</v>
      </c>
      <c r="N68" s="5">
        <f t="shared" si="12"/>
        <v>125</v>
      </c>
      <c r="O68" s="41">
        <v>21</v>
      </c>
      <c r="P68" s="5"/>
      <c r="Q68" s="35"/>
      <c r="R68" s="5">
        <f t="shared" si="13"/>
        <v>120</v>
      </c>
      <c r="S68" s="5">
        <f t="shared" si="18"/>
        <v>120</v>
      </c>
      <c r="T68" s="35"/>
      <c r="X68" s="79" t="e">
        <f t="shared" si="15"/>
        <v>#DIV/0!</v>
      </c>
      <c r="Y68" s="79">
        <f t="shared" si="16"/>
        <v>4.614884627884303</v>
      </c>
      <c r="Z68" s="79" t="e">
        <f t="shared" si="17"/>
        <v>#DIV/0!</v>
      </c>
    </row>
    <row r="69" spans="1:26" ht="12.75">
      <c r="A69" s="4">
        <v>6516</v>
      </c>
      <c r="B69" s="1" t="s">
        <v>6</v>
      </c>
      <c r="C69" s="1" t="s">
        <v>184</v>
      </c>
      <c r="D69" s="1" t="s">
        <v>269</v>
      </c>
      <c r="E69" s="5">
        <f>L!E12</f>
        <v>0</v>
      </c>
      <c r="F69" s="35"/>
      <c r="G69" s="5">
        <f t="shared" si="7"/>
        <v>120</v>
      </c>
      <c r="H69" s="5">
        <f t="shared" si="8"/>
        <v>120</v>
      </c>
      <c r="I69" s="5">
        <f>L!I12</f>
        <v>36</v>
      </c>
      <c r="J69" s="35">
        <f>L!J12</f>
        <v>5</v>
      </c>
      <c r="K69" s="5">
        <f t="shared" si="9"/>
        <v>1</v>
      </c>
      <c r="L69" s="5">
        <f t="shared" si="10"/>
        <v>6</v>
      </c>
      <c r="M69" s="5">
        <f t="shared" si="11"/>
        <v>36</v>
      </c>
      <c r="N69" s="5">
        <f t="shared" si="12"/>
        <v>126</v>
      </c>
      <c r="O69" s="41">
        <v>22</v>
      </c>
      <c r="P69" s="5"/>
      <c r="Q69" s="35"/>
      <c r="R69" s="5">
        <f t="shared" si="13"/>
        <v>120</v>
      </c>
      <c r="S69" s="5">
        <f t="shared" si="18"/>
        <v>120</v>
      </c>
      <c r="T69" s="35"/>
      <c r="X69" s="79" t="e">
        <f t="shared" si="15"/>
        <v>#DIV/0!</v>
      </c>
      <c r="Y69" s="79">
        <f t="shared" si="16"/>
        <v>3.9444444444444446</v>
      </c>
      <c r="Z69" s="79" t="e">
        <f t="shared" si="17"/>
        <v>#DIV/0!</v>
      </c>
    </row>
    <row r="70" spans="1:26" ht="12.75">
      <c r="A70" s="4">
        <v>6528</v>
      </c>
      <c r="B70" t="s">
        <v>262</v>
      </c>
      <c r="C70" t="s">
        <v>263</v>
      </c>
      <c r="D70" s="1" t="s">
        <v>82</v>
      </c>
      <c r="E70" s="5">
        <f>L!E24</f>
        <v>0</v>
      </c>
      <c r="F70" s="35"/>
      <c r="G70" s="5">
        <f t="shared" si="7"/>
        <v>120</v>
      </c>
      <c r="H70" s="5">
        <f t="shared" si="8"/>
        <v>120</v>
      </c>
      <c r="I70" s="5">
        <f>L!I24</f>
        <v>37.8</v>
      </c>
      <c r="J70" s="35">
        <f>L!J24</f>
        <v>20</v>
      </c>
      <c r="K70" s="5">
        <f t="shared" si="9"/>
        <v>2.799999999999997</v>
      </c>
      <c r="L70" s="5">
        <f t="shared" si="10"/>
        <v>22.799999999999997</v>
      </c>
      <c r="M70" s="5">
        <f t="shared" si="11"/>
        <v>37.8</v>
      </c>
      <c r="N70" s="5">
        <f t="shared" si="12"/>
        <v>142.8</v>
      </c>
      <c r="O70" s="41">
        <v>23</v>
      </c>
      <c r="P70" s="5"/>
      <c r="Q70" s="35"/>
      <c r="R70" s="5">
        <f t="shared" si="13"/>
        <v>120</v>
      </c>
      <c r="S70" s="5">
        <f t="shared" si="18"/>
        <v>120</v>
      </c>
      <c r="T70" s="35"/>
      <c r="X70" s="79" t="e">
        <f t="shared" si="15"/>
        <v>#DIV/0!</v>
      </c>
      <c r="Y70" s="79">
        <f t="shared" si="16"/>
        <v>3.7566137566137567</v>
      </c>
      <c r="Z70" s="79" t="e">
        <f t="shared" si="17"/>
        <v>#DIV/0!</v>
      </c>
    </row>
    <row r="71" spans="1:26" ht="12.75">
      <c r="A71" s="4">
        <v>6534</v>
      </c>
      <c r="B71" s="1" t="s">
        <v>31</v>
      </c>
      <c r="C71" s="1" t="s">
        <v>88</v>
      </c>
      <c r="D71" s="1" t="s">
        <v>273</v>
      </c>
      <c r="E71" s="5">
        <f>L!E30</f>
        <v>0</v>
      </c>
      <c r="F71" s="35"/>
      <c r="G71" s="5">
        <f t="shared" si="7"/>
        <v>120</v>
      </c>
      <c r="H71" s="5">
        <f t="shared" si="8"/>
        <v>120</v>
      </c>
      <c r="I71" s="5">
        <f>L!I30</f>
        <v>0</v>
      </c>
      <c r="J71" s="35"/>
      <c r="K71" s="5">
        <f t="shared" si="9"/>
        <v>100</v>
      </c>
      <c r="L71" s="5">
        <f t="shared" si="10"/>
        <v>100</v>
      </c>
      <c r="M71" s="5">
        <f t="shared" si="11"/>
        <v>0</v>
      </c>
      <c r="N71" s="5">
        <f t="shared" si="12"/>
        <v>220</v>
      </c>
      <c r="O71" s="41"/>
      <c r="P71" s="5"/>
      <c r="Q71" s="35"/>
      <c r="R71" s="5">
        <f t="shared" si="13"/>
        <v>120</v>
      </c>
      <c r="S71" s="5">
        <f t="shared" si="18"/>
        <v>120</v>
      </c>
      <c r="T71" s="35"/>
      <c r="X71" s="79" t="e">
        <f t="shared" si="15"/>
        <v>#DIV/0!</v>
      </c>
      <c r="Y71" s="79" t="e">
        <f t="shared" si="16"/>
        <v>#DIV/0!</v>
      </c>
      <c r="Z71" s="79" t="e">
        <f t="shared" si="17"/>
        <v>#DIV/0!</v>
      </c>
    </row>
    <row r="83" ht="12.75">
      <c r="B83" s="7" t="s">
        <v>94</v>
      </c>
    </row>
    <row r="84" spans="5:26" ht="12.75">
      <c r="E84" s="34" t="s">
        <v>279</v>
      </c>
      <c r="F84" s="48">
        <f>F40</f>
        <v>40</v>
      </c>
      <c r="G84" s="78" t="s">
        <v>280</v>
      </c>
      <c r="H84" s="48">
        <f>H40</f>
        <v>60</v>
      </c>
      <c r="I84" s="34" t="s">
        <v>279</v>
      </c>
      <c r="J84" s="48">
        <f>J40</f>
        <v>35</v>
      </c>
      <c r="K84" s="78" t="s">
        <v>280</v>
      </c>
      <c r="L84" s="48">
        <f>L40</f>
        <v>52</v>
      </c>
      <c r="M84" s="5"/>
      <c r="N84" s="5"/>
      <c r="O84" s="5"/>
      <c r="P84" s="34" t="s">
        <v>279</v>
      </c>
      <c r="Q84" s="48">
        <v>47</v>
      </c>
      <c r="R84" s="78" t="s">
        <v>280</v>
      </c>
      <c r="S84" s="48">
        <v>70</v>
      </c>
      <c r="T84" s="5"/>
      <c r="U84" s="5"/>
      <c r="V84" s="5"/>
      <c r="W84" s="7" t="s">
        <v>281</v>
      </c>
      <c r="X84">
        <f>X40</f>
        <v>155</v>
      </c>
      <c r="Y84">
        <f>Y40</f>
        <v>142</v>
      </c>
      <c r="Z84">
        <v>167</v>
      </c>
    </row>
    <row r="85" spans="5:17" ht="12.75">
      <c r="E85" s="5"/>
      <c r="F85" s="35"/>
      <c r="G85" s="5"/>
      <c r="H85" s="5"/>
      <c r="I85" s="5"/>
      <c r="J85" s="35"/>
      <c r="K85" s="5"/>
      <c r="L85" s="5"/>
      <c r="M85" s="5"/>
      <c r="N85" s="5"/>
      <c r="O85" s="5"/>
      <c r="P85" s="5"/>
      <c r="Q85" s="5"/>
    </row>
    <row r="86" spans="5:17" ht="12.75">
      <c r="E86" s="86" t="s">
        <v>20</v>
      </c>
      <c r="F86" s="86"/>
      <c r="G86" s="86"/>
      <c r="H86" s="86" t="s">
        <v>21</v>
      </c>
      <c r="I86" s="87"/>
      <c r="J86" s="86"/>
      <c r="K86" s="34"/>
      <c r="L86" s="34"/>
      <c r="M86" s="86" t="s">
        <v>25</v>
      </c>
      <c r="N86" s="86"/>
      <c r="O86" s="86"/>
      <c r="P86" s="86"/>
      <c r="Q86" s="86"/>
    </row>
    <row r="87" spans="1:26" ht="38.25">
      <c r="A87" s="2" t="s">
        <v>0</v>
      </c>
      <c r="B87" s="2" t="s">
        <v>1</v>
      </c>
      <c r="C87" s="2" t="s">
        <v>2</v>
      </c>
      <c r="D87" s="3" t="s">
        <v>5</v>
      </c>
      <c r="E87" s="3" t="s">
        <v>9</v>
      </c>
      <c r="F87" s="3" t="s">
        <v>10</v>
      </c>
      <c r="G87" s="77" t="s">
        <v>24</v>
      </c>
      <c r="H87" s="2" t="s">
        <v>11</v>
      </c>
      <c r="I87" s="3" t="s">
        <v>9</v>
      </c>
      <c r="J87" s="3" t="s">
        <v>10</v>
      </c>
      <c r="K87" s="77" t="s">
        <v>24</v>
      </c>
      <c r="L87" s="2" t="s">
        <v>11</v>
      </c>
      <c r="M87" s="2" t="s">
        <v>278</v>
      </c>
      <c r="N87" s="46" t="s">
        <v>60</v>
      </c>
      <c r="O87" s="36" t="s">
        <v>19</v>
      </c>
      <c r="P87" s="2" t="s">
        <v>9</v>
      </c>
      <c r="Q87" s="2" t="s">
        <v>10</v>
      </c>
      <c r="R87" s="2" t="s">
        <v>24</v>
      </c>
      <c r="S87" s="2" t="s">
        <v>11</v>
      </c>
      <c r="T87" s="2" t="s">
        <v>19</v>
      </c>
      <c r="X87" s="77" t="s">
        <v>282</v>
      </c>
      <c r="Y87" s="77" t="s">
        <v>283</v>
      </c>
      <c r="Z87" s="77" t="s">
        <v>284</v>
      </c>
    </row>
    <row r="88" spans="1:26" ht="12.75">
      <c r="A88" s="4">
        <v>6501</v>
      </c>
      <c r="B88" s="1" t="s">
        <v>100</v>
      </c>
      <c r="C88" s="1" t="s">
        <v>101</v>
      </c>
      <c r="D88" s="1" t="s">
        <v>207</v>
      </c>
      <c r="E88" s="5">
        <f>L!E43</f>
        <v>48.94</v>
      </c>
      <c r="F88" s="35">
        <f>L!F43</f>
        <v>0</v>
      </c>
      <c r="G88" s="5">
        <f>IF(E88=0,120,IF(E88&gt;$H$84,120,IF(E88&lt;$F$84,0,IF($H$84&gt;E88&gt;$F$84,E88-$F$84))))</f>
        <v>8.939999999999998</v>
      </c>
      <c r="H88" s="5">
        <f>SUM(F88,G88)</f>
        <v>8.939999999999998</v>
      </c>
      <c r="I88" s="5">
        <f>L!H43</f>
        <v>37.31</v>
      </c>
      <c r="J88" s="35">
        <f>L!I43</f>
        <v>0</v>
      </c>
      <c r="K88" s="5">
        <f>IF(I88=0,100,IF(I88&gt;$L$84,100,IF(I88&lt;$J$84,0,IF($L$84&gt;I88&gt;$J$84,I88-$J$84))))</f>
        <v>2.3100000000000023</v>
      </c>
      <c r="L88" s="5">
        <f>SUM(J88,K88)</f>
        <v>2.3100000000000023</v>
      </c>
      <c r="M88" s="5">
        <f>SUM(E88,I88)</f>
        <v>86.25</v>
      </c>
      <c r="N88" s="5">
        <f aca="true" t="shared" si="19" ref="N88:N97">SUM(H88,L88)</f>
        <v>11.25</v>
      </c>
      <c r="O88" s="37">
        <v>1</v>
      </c>
      <c r="P88" s="5">
        <v>45.85</v>
      </c>
      <c r="Q88" s="35">
        <v>0</v>
      </c>
      <c r="R88" s="5">
        <f>IF(P88=0,120,IF(P88&gt;$S$84,120,IF(P88&lt;$Q$84,0,IF($S$84&gt;P88&gt;$Q$84,P88-$Q$84))))</f>
        <v>0</v>
      </c>
      <c r="S88" s="5">
        <f aca="true" t="shared" si="20" ref="S88:S93">SUM(Q88:R88)</f>
        <v>0</v>
      </c>
      <c r="T88" s="37">
        <v>1</v>
      </c>
      <c r="X88" s="79">
        <f>$X$84/E88</f>
        <v>3.1671434409481</v>
      </c>
      <c r="Y88" s="79">
        <f>$Y$84/I88</f>
        <v>3.805950147413562</v>
      </c>
      <c r="Z88" s="79">
        <f>$Z$84/P88</f>
        <v>3.6423118865866955</v>
      </c>
    </row>
    <row r="89" spans="1:26" ht="12.75">
      <c r="A89" s="4">
        <v>6506</v>
      </c>
      <c r="B89" s="1" t="s">
        <v>289</v>
      </c>
      <c r="C89" s="1" t="s">
        <v>90</v>
      </c>
      <c r="D89" s="1" t="s">
        <v>292</v>
      </c>
      <c r="E89" s="5">
        <f>L!E48</f>
        <v>44.99</v>
      </c>
      <c r="F89" s="35">
        <f>L!F48</f>
        <v>15</v>
      </c>
      <c r="G89" s="5">
        <f aca="true" t="shared" si="21" ref="G89:G97">IF(E89=0,120,IF(E89&gt;$H$84,120,IF(E89&lt;$F$84,0,IF($H$84&gt;E89&gt;$F$84,E89-$F$84))))</f>
        <v>4.990000000000002</v>
      </c>
      <c r="H89" s="5">
        <f aca="true" t="shared" si="22" ref="H89:H97">SUM(F89,G89)</f>
        <v>19.990000000000002</v>
      </c>
      <c r="I89" s="5">
        <f>L!H48</f>
        <v>37.09</v>
      </c>
      <c r="J89" s="35">
        <f>L!I48</f>
        <v>0</v>
      </c>
      <c r="K89" s="5">
        <f aca="true" t="shared" si="23" ref="K89:K97">IF(I89=0,100,IF(I89&gt;$L$84,100,IF(I89&lt;$J$84,0,IF($L$84&gt;I89&gt;$J$84,I89-$J$84))))</f>
        <v>2.0900000000000034</v>
      </c>
      <c r="L89" s="5">
        <f aca="true" t="shared" si="24" ref="L89:L97">SUM(J89,K89)</f>
        <v>2.0900000000000034</v>
      </c>
      <c r="M89" s="5">
        <f aca="true" t="shared" si="25" ref="M89:M97">SUM(E89,I89)</f>
        <v>82.08000000000001</v>
      </c>
      <c r="N89" s="5">
        <f t="shared" si="19"/>
        <v>22.080000000000005</v>
      </c>
      <c r="O89" s="37">
        <v>4</v>
      </c>
      <c r="P89" s="5">
        <v>44.18</v>
      </c>
      <c r="Q89" s="35">
        <v>5</v>
      </c>
      <c r="R89" s="5">
        <f aca="true" t="shared" si="26" ref="R89:R97">IF(P89=0,120,IF(P89&gt;$S$84,120,IF(P89&lt;$Q$84,0,IF($S$84&gt;P89&gt;$Q$84,P89-$Q$84))))</f>
        <v>0</v>
      </c>
      <c r="S89" s="5">
        <f t="shared" si="20"/>
        <v>5</v>
      </c>
      <c r="T89" s="37">
        <v>2</v>
      </c>
      <c r="X89" s="79">
        <f aca="true" t="shared" si="27" ref="X89:X97">$X$84/E89</f>
        <v>3.445210046677039</v>
      </c>
      <c r="Y89" s="79">
        <f aca="true" t="shared" si="28" ref="Y89:Y97">$Y$84/I89</f>
        <v>3.8285252089511994</v>
      </c>
      <c r="Z89" s="79">
        <f aca="true" t="shared" si="29" ref="Z89:Z97">$Z$84/P89</f>
        <v>3.7799909461294705</v>
      </c>
    </row>
    <row r="90" spans="1:26" ht="12.75">
      <c r="A90" s="4">
        <v>6502</v>
      </c>
      <c r="B90" s="1" t="s">
        <v>285</v>
      </c>
      <c r="C90" s="1" t="s">
        <v>286</v>
      </c>
      <c r="D90" s="1" t="s">
        <v>203</v>
      </c>
      <c r="E90" s="5">
        <f>L!E44</f>
        <v>50.16</v>
      </c>
      <c r="F90" s="35">
        <f>L!F44</f>
        <v>0</v>
      </c>
      <c r="G90" s="5">
        <f t="shared" si="21"/>
        <v>10.159999999999997</v>
      </c>
      <c r="H90" s="5">
        <f t="shared" si="22"/>
        <v>10.159999999999997</v>
      </c>
      <c r="I90" s="5">
        <f>L!H44</f>
        <v>41.9</v>
      </c>
      <c r="J90" s="35">
        <f>L!I44</f>
        <v>0</v>
      </c>
      <c r="K90" s="5">
        <f t="shared" si="23"/>
        <v>6.899999999999999</v>
      </c>
      <c r="L90" s="5">
        <f t="shared" si="24"/>
        <v>6.899999999999999</v>
      </c>
      <c r="M90" s="5">
        <f t="shared" si="25"/>
        <v>92.06</v>
      </c>
      <c r="N90" s="5">
        <f t="shared" si="19"/>
        <v>17.059999999999995</v>
      </c>
      <c r="O90" s="37">
        <v>3</v>
      </c>
      <c r="P90" s="5">
        <v>53.01</v>
      </c>
      <c r="Q90" s="35">
        <v>0</v>
      </c>
      <c r="R90" s="5">
        <f t="shared" si="26"/>
        <v>6.009999999999998</v>
      </c>
      <c r="S90" s="5">
        <f t="shared" si="20"/>
        <v>6.009999999999998</v>
      </c>
      <c r="T90" s="37">
        <v>3</v>
      </c>
      <c r="X90" s="79">
        <f t="shared" si="27"/>
        <v>3.090111642743222</v>
      </c>
      <c r="Y90" s="79">
        <f t="shared" si="28"/>
        <v>3.389021479713604</v>
      </c>
      <c r="Z90" s="79">
        <f t="shared" si="29"/>
        <v>3.150348990756461</v>
      </c>
    </row>
    <row r="91" spans="1:26" ht="12.75">
      <c r="A91" s="4">
        <v>6507</v>
      </c>
      <c r="B91" s="1" t="s">
        <v>110</v>
      </c>
      <c r="C91" s="1" t="s">
        <v>106</v>
      </c>
      <c r="D91" s="1" t="s">
        <v>185</v>
      </c>
      <c r="E91" s="5">
        <f>L!E49</f>
        <v>47.76</v>
      </c>
      <c r="F91" s="35">
        <f>L!F49</f>
        <v>5</v>
      </c>
      <c r="G91" s="5">
        <f t="shared" si="21"/>
        <v>7.759999999999998</v>
      </c>
      <c r="H91" s="5">
        <f t="shared" si="22"/>
        <v>12.759999999999998</v>
      </c>
      <c r="I91" s="5">
        <f>L!H49</f>
        <v>37.99</v>
      </c>
      <c r="J91" s="35">
        <f>L!I49</f>
        <v>0</v>
      </c>
      <c r="K91" s="5">
        <f t="shared" si="23"/>
        <v>2.990000000000002</v>
      </c>
      <c r="L91" s="5">
        <f t="shared" si="24"/>
        <v>2.990000000000002</v>
      </c>
      <c r="M91" s="5">
        <f t="shared" si="25"/>
        <v>85.75</v>
      </c>
      <c r="N91" s="5">
        <f t="shared" si="19"/>
        <v>15.75</v>
      </c>
      <c r="O91" s="37">
        <v>2</v>
      </c>
      <c r="P91" s="5">
        <v>48.06</v>
      </c>
      <c r="Q91" s="35">
        <v>5</v>
      </c>
      <c r="R91" s="5">
        <f t="shared" si="26"/>
        <v>1.0600000000000023</v>
      </c>
      <c r="S91" s="5">
        <f t="shared" si="20"/>
        <v>6.060000000000002</v>
      </c>
      <c r="T91" s="41">
        <v>4</v>
      </c>
      <c r="X91" s="79">
        <f t="shared" si="27"/>
        <v>3.245393634840871</v>
      </c>
      <c r="Y91" s="79">
        <f t="shared" si="28"/>
        <v>3.737825743616741</v>
      </c>
      <c r="Z91" s="79">
        <f t="shared" si="29"/>
        <v>3.474823137744486</v>
      </c>
    </row>
    <row r="92" spans="1:26" ht="12.75">
      <c r="A92" s="4">
        <v>6503</v>
      </c>
      <c r="B92" s="1" t="s">
        <v>107</v>
      </c>
      <c r="C92" s="1" t="s">
        <v>108</v>
      </c>
      <c r="D92" s="1" t="s">
        <v>291</v>
      </c>
      <c r="E92" s="5">
        <f>L!E45</f>
        <v>53.6</v>
      </c>
      <c r="F92" s="35">
        <f>L!F45</f>
        <v>5</v>
      </c>
      <c r="G92" s="5">
        <f t="shared" si="21"/>
        <v>13.600000000000001</v>
      </c>
      <c r="H92" s="5">
        <f t="shared" si="22"/>
        <v>18.6</v>
      </c>
      <c r="I92" s="5">
        <f>L!H45</f>
        <v>40.58</v>
      </c>
      <c r="J92" s="35">
        <f>L!I45</f>
        <v>0</v>
      </c>
      <c r="K92" s="5">
        <f t="shared" si="23"/>
        <v>5.579999999999998</v>
      </c>
      <c r="L92" s="5">
        <f t="shared" si="24"/>
        <v>5.579999999999998</v>
      </c>
      <c r="M92" s="5">
        <f t="shared" si="25"/>
        <v>94.18</v>
      </c>
      <c r="N92" s="5">
        <f t="shared" si="19"/>
        <v>24.18</v>
      </c>
      <c r="O92" s="41">
        <v>5</v>
      </c>
      <c r="P92" s="5">
        <v>58.64</v>
      </c>
      <c r="Q92" s="35">
        <v>0</v>
      </c>
      <c r="R92" s="5">
        <f t="shared" si="26"/>
        <v>11.64</v>
      </c>
      <c r="S92" s="5">
        <f t="shared" si="20"/>
        <v>11.64</v>
      </c>
      <c r="T92" s="41">
        <v>5</v>
      </c>
      <c r="X92" s="79">
        <f t="shared" si="27"/>
        <v>2.8917910447761193</v>
      </c>
      <c r="Y92" s="79">
        <f t="shared" si="28"/>
        <v>3.499260719566289</v>
      </c>
      <c r="Z92" s="79">
        <f t="shared" si="29"/>
        <v>2.8478854024556615</v>
      </c>
    </row>
    <row r="93" spans="1:26" ht="12.75">
      <c r="A93" s="4"/>
      <c r="B93" s="1" t="s">
        <v>187</v>
      </c>
      <c r="C93" s="1" t="s">
        <v>188</v>
      </c>
      <c r="E93" s="5"/>
      <c r="F93" s="35"/>
      <c r="G93" s="5"/>
      <c r="H93" s="5"/>
      <c r="I93" s="5"/>
      <c r="J93" s="35"/>
      <c r="K93" s="5"/>
      <c r="L93" s="5"/>
      <c r="M93" s="5"/>
      <c r="N93" s="5"/>
      <c r="O93" s="37"/>
      <c r="P93" s="5">
        <v>49.25</v>
      </c>
      <c r="Q93" s="35">
        <v>15</v>
      </c>
      <c r="R93" s="5">
        <f t="shared" si="26"/>
        <v>2.25</v>
      </c>
      <c r="S93" s="5">
        <f t="shared" si="20"/>
        <v>17.25</v>
      </c>
      <c r="T93" s="41">
        <v>6</v>
      </c>
      <c r="X93" s="79"/>
      <c r="Y93" s="79"/>
      <c r="Z93" s="79"/>
    </row>
    <row r="94" spans="1:26" ht="12.75">
      <c r="A94" s="4">
        <v>6509</v>
      </c>
      <c r="B94" s="1" t="s">
        <v>290</v>
      </c>
      <c r="C94" s="1" t="s">
        <v>183</v>
      </c>
      <c r="D94" s="39" t="s">
        <v>82</v>
      </c>
      <c r="E94" s="5">
        <f>L!E51</f>
        <v>48.53</v>
      </c>
      <c r="F94" s="35">
        <f>L!F51</f>
        <v>10</v>
      </c>
      <c r="G94" s="5">
        <f t="shared" si="21"/>
        <v>8.530000000000001</v>
      </c>
      <c r="H94" s="5">
        <f t="shared" si="22"/>
        <v>18.53</v>
      </c>
      <c r="I94" s="5">
        <f>L!H51</f>
        <v>41.47</v>
      </c>
      <c r="J94" s="35">
        <f>L!I51</f>
        <v>5</v>
      </c>
      <c r="K94" s="5">
        <f t="shared" si="23"/>
        <v>6.469999999999999</v>
      </c>
      <c r="L94" s="5">
        <f t="shared" si="24"/>
        <v>11.469999999999999</v>
      </c>
      <c r="M94" s="5">
        <f t="shared" si="25"/>
        <v>90</v>
      </c>
      <c r="N94" s="5">
        <f t="shared" si="19"/>
        <v>30</v>
      </c>
      <c r="O94" s="41">
        <v>6</v>
      </c>
      <c r="P94" s="5"/>
      <c r="Q94" s="35"/>
      <c r="R94" s="5">
        <f t="shared" si="26"/>
        <v>120</v>
      </c>
      <c r="S94" s="5">
        <f>SUM(R94:R94)</f>
        <v>120</v>
      </c>
      <c r="T94" s="35"/>
      <c r="X94" s="79">
        <f t="shared" si="27"/>
        <v>3.1939006799917578</v>
      </c>
      <c r="Y94" s="79">
        <f t="shared" si="28"/>
        <v>3.4241620448517</v>
      </c>
      <c r="Z94" s="79" t="e">
        <f t="shared" si="29"/>
        <v>#DIV/0!</v>
      </c>
    </row>
    <row r="95" spans="1:26" ht="12.75">
      <c r="A95" s="4">
        <v>6504</v>
      </c>
      <c r="B95" t="s">
        <v>287</v>
      </c>
      <c r="C95" t="s">
        <v>288</v>
      </c>
      <c r="D95" s="1" t="s">
        <v>292</v>
      </c>
      <c r="E95" s="5">
        <f>L!E46</f>
        <v>52.27</v>
      </c>
      <c r="F95" s="35">
        <f>L!F46</f>
        <v>15</v>
      </c>
      <c r="G95" s="5">
        <f t="shared" si="21"/>
        <v>12.270000000000003</v>
      </c>
      <c r="H95" s="5">
        <f t="shared" si="22"/>
        <v>27.270000000000003</v>
      </c>
      <c r="I95" s="5">
        <f>L!H46</f>
        <v>40.42</v>
      </c>
      <c r="J95" s="35">
        <f>L!I46</f>
        <v>4</v>
      </c>
      <c r="K95" s="5">
        <f t="shared" si="23"/>
        <v>5.420000000000002</v>
      </c>
      <c r="L95" s="5">
        <f t="shared" si="24"/>
        <v>9.420000000000002</v>
      </c>
      <c r="M95" s="5">
        <f t="shared" si="25"/>
        <v>92.69</v>
      </c>
      <c r="N95" s="5">
        <f t="shared" si="19"/>
        <v>36.690000000000005</v>
      </c>
      <c r="O95" s="41">
        <v>7</v>
      </c>
      <c r="P95" s="5"/>
      <c r="Q95" s="35"/>
      <c r="R95" s="5">
        <f t="shared" si="26"/>
        <v>120</v>
      </c>
      <c r="S95" s="5">
        <f>SUM(R95:R95)</f>
        <v>120</v>
      </c>
      <c r="T95" s="35"/>
      <c r="X95" s="79">
        <f t="shared" si="27"/>
        <v>2.965372106370767</v>
      </c>
      <c r="Y95" s="79">
        <f t="shared" si="28"/>
        <v>3.5131123206333497</v>
      </c>
      <c r="Z95" s="79" t="e">
        <f t="shared" si="29"/>
        <v>#DIV/0!</v>
      </c>
    </row>
    <row r="96" spans="1:26" ht="12.75">
      <c r="A96" s="4">
        <v>6508</v>
      </c>
      <c r="B96" t="s">
        <v>190</v>
      </c>
      <c r="C96" t="s">
        <v>191</v>
      </c>
      <c r="D96" s="1" t="s">
        <v>82</v>
      </c>
      <c r="E96" s="5">
        <f>L!E50</f>
        <v>52.47</v>
      </c>
      <c r="F96" s="35">
        <f>L!F50</f>
        <v>0</v>
      </c>
      <c r="G96" s="5">
        <f t="shared" si="21"/>
        <v>12.469999999999999</v>
      </c>
      <c r="H96" s="5">
        <f t="shared" si="22"/>
        <v>12.469999999999999</v>
      </c>
      <c r="I96" s="5">
        <f>L!H50</f>
        <v>0</v>
      </c>
      <c r="J96" s="35"/>
      <c r="K96" s="5">
        <f t="shared" si="23"/>
        <v>100</v>
      </c>
      <c r="L96" s="5">
        <f t="shared" si="24"/>
        <v>100</v>
      </c>
      <c r="M96" s="5">
        <f t="shared" si="25"/>
        <v>52.47</v>
      </c>
      <c r="N96" s="5">
        <f t="shared" si="19"/>
        <v>112.47</v>
      </c>
      <c r="O96" s="41">
        <v>8</v>
      </c>
      <c r="P96" s="5"/>
      <c r="Q96" s="35"/>
      <c r="R96" s="5">
        <f t="shared" si="26"/>
        <v>120</v>
      </c>
      <c r="S96" s="5">
        <f>SUM(R96:R96)</f>
        <v>120</v>
      </c>
      <c r="T96" s="35"/>
      <c r="X96" s="79">
        <f t="shared" si="27"/>
        <v>2.954068991804841</v>
      </c>
      <c r="Y96" s="79" t="e">
        <f t="shared" si="28"/>
        <v>#DIV/0!</v>
      </c>
      <c r="Z96" s="79" t="e">
        <f t="shared" si="29"/>
        <v>#DIV/0!</v>
      </c>
    </row>
    <row r="97" spans="1:26" ht="12.75">
      <c r="A97" s="4">
        <v>6505</v>
      </c>
      <c r="B97" t="s">
        <v>192</v>
      </c>
      <c r="C97" t="s">
        <v>193</v>
      </c>
      <c r="D97" s="39" t="s">
        <v>82</v>
      </c>
      <c r="E97" s="5">
        <f>L!E47</f>
        <v>52.93</v>
      </c>
      <c r="F97" s="35">
        <f>L!F47</f>
        <v>5</v>
      </c>
      <c r="G97" s="5">
        <f t="shared" si="21"/>
        <v>12.93</v>
      </c>
      <c r="H97" s="5">
        <f t="shared" si="22"/>
        <v>17.93</v>
      </c>
      <c r="I97" s="5">
        <f>L!H47</f>
        <v>0</v>
      </c>
      <c r="J97" s="35"/>
      <c r="K97" s="5">
        <f t="shared" si="23"/>
        <v>100</v>
      </c>
      <c r="L97" s="5">
        <f t="shared" si="24"/>
        <v>100</v>
      </c>
      <c r="M97" s="5">
        <f t="shared" si="25"/>
        <v>52.93</v>
      </c>
      <c r="N97" s="5">
        <f t="shared" si="19"/>
        <v>117.93</v>
      </c>
      <c r="O97" s="41">
        <v>9</v>
      </c>
      <c r="P97" s="5"/>
      <c r="Q97" s="35"/>
      <c r="R97" s="5">
        <f t="shared" si="26"/>
        <v>120</v>
      </c>
      <c r="S97" s="5">
        <f>SUM(R97:R97)</f>
        <v>120</v>
      </c>
      <c r="T97" s="35"/>
      <c r="X97" s="79">
        <f t="shared" si="27"/>
        <v>2.9283959947099945</v>
      </c>
      <c r="Y97" s="79" t="e">
        <f t="shared" si="28"/>
        <v>#DIV/0!</v>
      </c>
      <c r="Z97" s="79" t="e">
        <f t="shared" si="29"/>
        <v>#DIV/0!</v>
      </c>
    </row>
  </sheetData>
  <mergeCells count="14">
    <mergeCell ref="O42:S42"/>
    <mergeCell ref="M41:Q41"/>
    <mergeCell ref="E41:G41"/>
    <mergeCell ref="H41:J41"/>
    <mergeCell ref="E86:G86"/>
    <mergeCell ref="H86:J86"/>
    <mergeCell ref="M86:Q86"/>
    <mergeCell ref="W1:AA1"/>
    <mergeCell ref="E1:H1"/>
    <mergeCell ref="I1:L1"/>
    <mergeCell ref="M1:P1"/>
    <mergeCell ref="Q1:T1"/>
    <mergeCell ref="E42:H42"/>
    <mergeCell ref="I42:L42"/>
  </mergeCells>
  <printOptions/>
  <pageMargins left="0.75" right="0.75" top="1" bottom="1" header="0.5" footer="0.5"/>
  <pageSetup fitToHeight="1" fitToWidth="1" horizontalDpi="300" verticalDpi="300" orientation="landscape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9"/>
  <sheetViews>
    <sheetView workbookViewId="0" topLeftCell="A1">
      <pane xSplit="3" topLeftCell="N1" activePane="topRight" state="frozen"/>
      <selection pane="topLeft" activeCell="A1" sqref="A1"/>
      <selection pane="topRight" activeCell="S16" sqref="S1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25390625" style="0" bestFit="1" customWidth="1"/>
    <col min="4" max="4" width="20.87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</row>
    <row r="3" spans="1:22" s="8" customFormat="1" ht="12.75">
      <c r="A3" s="80" t="s">
        <v>414</v>
      </c>
      <c r="B3" s="1" t="s">
        <v>249</v>
      </c>
      <c r="C3" s="1" t="s">
        <v>55</v>
      </c>
      <c r="D3" s="39" t="s">
        <v>253</v>
      </c>
      <c r="E3" s="5">
        <v>43.75</v>
      </c>
      <c r="F3" s="35">
        <v>0</v>
      </c>
      <c r="G3" s="5">
        <f>SUM(E3:F3)</f>
        <v>43.75</v>
      </c>
      <c r="H3" s="5">
        <f>120-G3</f>
        <v>76.25</v>
      </c>
      <c r="I3" s="5">
        <v>35.74</v>
      </c>
      <c r="J3" s="35">
        <v>0</v>
      </c>
      <c r="K3" s="5">
        <f>SUM(I3:J3)</f>
        <v>35.74</v>
      </c>
      <c r="L3" s="5">
        <f aca="true" t="shared" si="0" ref="L3:L23">100-K3</f>
        <v>64.25999999999999</v>
      </c>
      <c r="M3" s="52">
        <v>35.79</v>
      </c>
      <c r="N3" s="54">
        <v>19</v>
      </c>
      <c r="O3" s="54">
        <v>0</v>
      </c>
      <c r="P3" s="35">
        <f>SUM(N3:O3)</f>
        <v>19</v>
      </c>
      <c r="Q3" s="52">
        <v>47.77</v>
      </c>
      <c r="R3" s="54">
        <v>24</v>
      </c>
      <c r="S3" s="54">
        <v>20</v>
      </c>
      <c r="T3" s="35">
        <f>SUM(R3:S3)</f>
        <v>44</v>
      </c>
      <c r="U3" s="5">
        <f>SUM(H3,L3,P3,T3)</f>
        <v>203.51</v>
      </c>
      <c r="V3" s="38"/>
    </row>
    <row r="4" spans="1:22" s="8" customFormat="1" ht="12.75">
      <c r="A4" s="80" t="s">
        <v>415</v>
      </c>
      <c r="B4" s="1" t="s">
        <v>160</v>
      </c>
      <c r="C4" s="1" t="s">
        <v>161</v>
      </c>
      <c r="D4" s="39" t="s">
        <v>253</v>
      </c>
      <c r="E4" s="5">
        <v>42.43</v>
      </c>
      <c r="F4" s="35">
        <v>0</v>
      </c>
      <c r="G4" s="5">
        <f>SUM(E4:F4)</f>
        <v>42.43</v>
      </c>
      <c r="H4" s="5">
        <f>120-G4</f>
        <v>77.57</v>
      </c>
      <c r="I4" s="5">
        <v>33.72</v>
      </c>
      <c r="J4" s="35">
        <v>0</v>
      </c>
      <c r="K4" s="5">
        <f>SUM(I4:J4)</f>
        <v>33.72</v>
      </c>
      <c r="L4" s="5">
        <f t="shared" si="0"/>
        <v>66.28</v>
      </c>
      <c r="M4" s="52">
        <v>31.77</v>
      </c>
      <c r="N4" s="54">
        <v>25</v>
      </c>
      <c r="O4" s="54">
        <v>8</v>
      </c>
      <c r="P4" s="35">
        <f>SUM(N4:O4)</f>
        <v>33</v>
      </c>
      <c r="Q4" s="52">
        <v>41.89</v>
      </c>
      <c r="R4" s="54">
        <v>23</v>
      </c>
      <c r="S4" s="54">
        <v>27</v>
      </c>
      <c r="T4" s="35">
        <f>SUM(R4:S4)</f>
        <v>50</v>
      </c>
      <c r="U4" s="5">
        <f>SUM(H4,L4,P4,T4)</f>
        <v>226.85</v>
      </c>
      <c r="V4" s="38"/>
    </row>
    <row r="5" spans="1:22" s="8" customFormat="1" ht="12.75">
      <c r="A5" s="4">
        <v>3005</v>
      </c>
      <c r="B5" t="s">
        <v>98</v>
      </c>
      <c r="C5" t="s">
        <v>381</v>
      </c>
      <c r="D5" s="39" t="s">
        <v>253</v>
      </c>
      <c r="E5" s="5">
        <v>51.1</v>
      </c>
      <c r="F5" s="35">
        <v>0</v>
      </c>
      <c r="G5" s="5">
        <f>SUM(E5:F5)</f>
        <v>51.1</v>
      </c>
      <c r="H5" s="5">
        <f>120-G5</f>
        <v>68.9</v>
      </c>
      <c r="I5" s="5">
        <v>39.83</v>
      </c>
      <c r="J5" s="35">
        <v>0</v>
      </c>
      <c r="K5" s="5">
        <f>SUM(I5:J5)</f>
        <v>39.83</v>
      </c>
      <c r="L5" s="5">
        <f t="shared" si="0"/>
        <v>60.17</v>
      </c>
      <c r="M5" s="52" t="s">
        <v>416</v>
      </c>
      <c r="N5" s="54"/>
      <c r="O5" s="54"/>
      <c r="P5" s="35">
        <f>SUM(N5:O5)</f>
        <v>0</v>
      </c>
      <c r="Q5" s="52"/>
      <c r="R5" s="54"/>
      <c r="S5" s="54"/>
      <c r="T5" s="35">
        <f>SUM(R5:S5)</f>
        <v>0</v>
      </c>
      <c r="U5" s="5">
        <f>SUM(H5,L5,P5,T5)</f>
        <v>129.07</v>
      </c>
      <c r="V5" s="38"/>
    </row>
    <row r="6" spans="1:22" ht="12.75">
      <c r="A6" s="4">
        <v>3008</v>
      </c>
      <c r="B6" s="1" t="s">
        <v>224</v>
      </c>
      <c r="C6" s="1" t="s">
        <v>225</v>
      </c>
      <c r="D6" s="1" t="s">
        <v>293</v>
      </c>
      <c r="E6" s="5"/>
      <c r="F6" s="35">
        <v>120</v>
      </c>
      <c r="G6" s="5">
        <f aca="true" t="shared" si="1" ref="G6:G23">SUM(E6:F6)</f>
        <v>120</v>
      </c>
      <c r="H6" s="5">
        <f aca="true" t="shared" si="2" ref="H6:H23">120-G6</f>
        <v>0</v>
      </c>
      <c r="I6" s="5">
        <v>36.52</v>
      </c>
      <c r="J6" s="35">
        <v>0</v>
      </c>
      <c r="K6" s="5">
        <f aca="true" t="shared" si="3" ref="K6:K23">SUM(I6:J6)</f>
        <v>36.52</v>
      </c>
      <c r="L6" s="5">
        <f t="shared" si="0"/>
        <v>63.48</v>
      </c>
      <c r="M6" s="52">
        <v>36.69</v>
      </c>
      <c r="N6" s="54">
        <v>23</v>
      </c>
      <c r="O6" s="54">
        <v>0</v>
      </c>
      <c r="P6" s="35">
        <f aca="true" t="shared" si="4" ref="P6:P23">SUM(N6:O6)</f>
        <v>23</v>
      </c>
      <c r="Q6" s="52">
        <v>50.13</v>
      </c>
      <c r="R6" s="54">
        <v>24</v>
      </c>
      <c r="S6" s="54">
        <v>14</v>
      </c>
      <c r="T6" s="35">
        <f aca="true" t="shared" si="5" ref="T6:T23">SUM(R6:S6)</f>
        <v>38</v>
      </c>
      <c r="U6" s="5">
        <f aca="true" t="shared" si="6" ref="U6:U23">SUM(H6,L6,P6,T6)</f>
        <v>124.47999999999999</v>
      </c>
      <c r="V6" s="53"/>
    </row>
    <row r="7" spans="1:22" ht="12.75">
      <c r="A7" s="4">
        <v>3009</v>
      </c>
      <c r="B7" s="1" t="s">
        <v>370</v>
      </c>
      <c r="C7" s="1" t="s">
        <v>371</v>
      </c>
      <c r="D7" s="39" t="s">
        <v>82</v>
      </c>
      <c r="E7" s="5">
        <v>45.38</v>
      </c>
      <c r="F7" s="35">
        <v>5</v>
      </c>
      <c r="G7" s="5">
        <f t="shared" si="1"/>
        <v>50.38</v>
      </c>
      <c r="H7" s="5">
        <f t="shared" si="2"/>
        <v>69.62</v>
      </c>
      <c r="I7" s="5">
        <v>41.14</v>
      </c>
      <c r="J7" s="35">
        <v>0</v>
      </c>
      <c r="K7" s="5">
        <f t="shared" si="3"/>
        <v>41.14</v>
      </c>
      <c r="L7" s="5">
        <f t="shared" si="0"/>
        <v>58.86</v>
      </c>
      <c r="M7" s="5">
        <v>33.06</v>
      </c>
      <c r="N7" s="35">
        <v>23</v>
      </c>
      <c r="O7" s="35">
        <v>8</v>
      </c>
      <c r="P7" s="35">
        <f t="shared" si="4"/>
        <v>31</v>
      </c>
      <c r="Q7" s="5">
        <v>45.41</v>
      </c>
      <c r="R7" s="35">
        <v>24</v>
      </c>
      <c r="S7" s="35">
        <v>20</v>
      </c>
      <c r="T7" s="35">
        <f t="shared" si="5"/>
        <v>44</v>
      </c>
      <c r="U7" s="5">
        <f t="shared" si="6"/>
        <v>203.48000000000002</v>
      </c>
      <c r="V7" s="37"/>
    </row>
    <row r="8" spans="1:22" ht="12.75">
      <c r="A8" s="4">
        <v>3010</v>
      </c>
      <c r="B8" s="1" t="s">
        <v>372</v>
      </c>
      <c r="C8" s="1" t="s">
        <v>375</v>
      </c>
      <c r="D8" s="1" t="s">
        <v>293</v>
      </c>
      <c r="E8" s="5">
        <v>53.37</v>
      </c>
      <c r="F8" s="35">
        <v>0</v>
      </c>
      <c r="G8" s="5">
        <f t="shared" si="1"/>
        <v>53.37</v>
      </c>
      <c r="H8" s="5">
        <f t="shared" si="2"/>
        <v>66.63</v>
      </c>
      <c r="I8" s="5">
        <v>39.24</v>
      </c>
      <c r="J8" s="35">
        <v>0</v>
      </c>
      <c r="K8" s="5">
        <f t="shared" si="3"/>
        <v>39.24</v>
      </c>
      <c r="L8" s="5">
        <f t="shared" si="0"/>
        <v>60.76</v>
      </c>
      <c r="M8" s="5">
        <v>37.99</v>
      </c>
      <c r="N8" s="35">
        <v>15</v>
      </c>
      <c r="O8" s="35">
        <v>0</v>
      </c>
      <c r="P8" s="35">
        <f t="shared" si="4"/>
        <v>15</v>
      </c>
      <c r="Q8" s="5">
        <v>48.02</v>
      </c>
      <c r="R8" s="35">
        <v>24</v>
      </c>
      <c r="S8" s="35">
        <v>9</v>
      </c>
      <c r="T8" s="35">
        <f t="shared" si="5"/>
        <v>33</v>
      </c>
      <c r="U8" s="5">
        <f t="shared" si="6"/>
        <v>175.39</v>
      </c>
      <c r="V8" s="37"/>
    </row>
    <row r="9" spans="1:22" ht="12.75">
      <c r="A9" s="4">
        <v>3011</v>
      </c>
      <c r="B9" s="1" t="s">
        <v>154</v>
      </c>
      <c r="C9" s="1" t="s">
        <v>374</v>
      </c>
      <c r="D9" s="1" t="s">
        <v>271</v>
      </c>
      <c r="E9" s="5"/>
      <c r="F9" s="35">
        <v>120</v>
      </c>
      <c r="G9" s="5">
        <f t="shared" si="1"/>
        <v>120</v>
      </c>
      <c r="H9" s="5">
        <f t="shared" si="2"/>
        <v>0</v>
      </c>
      <c r="I9" s="5">
        <v>32.74</v>
      </c>
      <c r="J9" s="35">
        <v>0</v>
      </c>
      <c r="K9" s="5">
        <f t="shared" si="3"/>
        <v>32.74</v>
      </c>
      <c r="L9" s="5">
        <f t="shared" si="0"/>
        <v>67.25999999999999</v>
      </c>
      <c r="M9" s="5">
        <v>37.02</v>
      </c>
      <c r="N9" s="35">
        <v>24</v>
      </c>
      <c r="O9" s="35">
        <v>0</v>
      </c>
      <c r="P9" s="35">
        <f t="shared" si="4"/>
        <v>24</v>
      </c>
      <c r="Q9" s="5">
        <v>44.34</v>
      </c>
      <c r="R9" s="35">
        <v>23</v>
      </c>
      <c r="S9" s="35">
        <v>27</v>
      </c>
      <c r="T9" s="35">
        <f t="shared" si="5"/>
        <v>50</v>
      </c>
      <c r="U9" s="5">
        <f t="shared" si="6"/>
        <v>141.26</v>
      </c>
      <c r="V9" s="37"/>
    </row>
    <row r="10" spans="1:22" ht="12.75">
      <c r="A10" s="4">
        <v>3012</v>
      </c>
      <c r="B10" s="1" t="s">
        <v>52</v>
      </c>
      <c r="C10" s="1" t="s">
        <v>53</v>
      </c>
      <c r="D10" s="1" t="s">
        <v>271</v>
      </c>
      <c r="E10" s="5">
        <v>46.47</v>
      </c>
      <c r="F10" s="35">
        <v>0</v>
      </c>
      <c r="G10" s="5">
        <f t="shared" si="1"/>
        <v>46.47</v>
      </c>
      <c r="H10" s="5">
        <f t="shared" si="2"/>
        <v>73.53</v>
      </c>
      <c r="I10" s="5">
        <v>39.16</v>
      </c>
      <c r="J10" s="35">
        <v>5</v>
      </c>
      <c r="K10" s="5">
        <f t="shared" si="3"/>
        <v>44.16</v>
      </c>
      <c r="L10" s="5">
        <f t="shared" si="0"/>
        <v>55.84</v>
      </c>
      <c r="M10" s="5">
        <v>32.49</v>
      </c>
      <c r="N10" s="35">
        <v>22</v>
      </c>
      <c r="O10" s="35">
        <v>8</v>
      </c>
      <c r="P10" s="35">
        <f t="shared" si="4"/>
        <v>30</v>
      </c>
      <c r="Q10" s="5">
        <v>39.95</v>
      </c>
      <c r="R10" s="35">
        <v>25</v>
      </c>
      <c r="S10" s="35">
        <v>9</v>
      </c>
      <c r="T10" s="35">
        <f>SUM(R10:S10)</f>
        <v>34</v>
      </c>
      <c r="U10" s="5">
        <f t="shared" si="6"/>
        <v>193.37</v>
      </c>
      <c r="V10" s="37"/>
    </row>
    <row r="11" spans="1:22" ht="12.75">
      <c r="A11" s="4">
        <v>3013</v>
      </c>
      <c r="B11" s="1" t="s">
        <v>376</v>
      </c>
      <c r="C11" s="1" t="s">
        <v>377</v>
      </c>
      <c r="D11" s="1" t="s">
        <v>82</v>
      </c>
      <c r="E11" s="5">
        <v>51.14</v>
      </c>
      <c r="F11" s="35">
        <v>0</v>
      </c>
      <c r="G11" s="5">
        <f t="shared" si="1"/>
        <v>51.14</v>
      </c>
      <c r="H11" s="5">
        <f t="shared" si="2"/>
        <v>68.86</v>
      </c>
      <c r="I11" s="5">
        <v>40.84</v>
      </c>
      <c r="J11" s="35">
        <v>5</v>
      </c>
      <c r="K11" s="5">
        <f t="shared" si="3"/>
        <v>45.84</v>
      </c>
      <c r="L11" s="5">
        <f t="shared" si="0"/>
        <v>54.16</v>
      </c>
      <c r="M11" s="5">
        <v>33.66</v>
      </c>
      <c r="N11" s="35">
        <v>25</v>
      </c>
      <c r="O11" s="35">
        <v>8</v>
      </c>
      <c r="P11" s="35">
        <f t="shared" si="4"/>
        <v>33</v>
      </c>
      <c r="Q11" s="5">
        <v>49.81</v>
      </c>
      <c r="R11" s="35">
        <v>22</v>
      </c>
      <c r="S11" s="35">
        <v>14</v>
      </c>
      <c r="T11" s="35">
        <f>SUM(R11:S11)</f>
        <v>36</v>
      </c>
      <c r="U11" s="5">
        <f t="shared" si="6"/>
        <v>192.01999999999998</v>
      </c>
      <c r="V11" s="37"/>
    </row>
    <row r="12" spans="1:22" ht="12.75">
      <c r="A12" s="4">
        <v>3014</v>
      </c>
      <c r="B12" s="1" t="s">
        <v>341</v>
      </c>
      <c r="C12" s="1" t="s">
        <v>153</v>
      </c>
      <c r="D12" s="1" t="s">
        <v>194</v>
      </c>
      <c r="E12" s="5">
        <v>43.91</v>
      </c>
      <c r="F12" s="35">
        <v>0</v>
      </c>
      <c r="G12" s="5">
        <f t="shared" si="1"/>
        <v>43.91</v>
      </c>
      <c r="H12" s="5">
        <f t="shared" si="2"/>
        <v>76.09</v>
      </c>
      <c r="I12" s="5">
        <v>34.91</v>
      </c>
      <c r="J12" s="35">
        <v>0</v>
      </c>
      <c r="K12" s="5">
        <f t="shared" si="3"/>
        <v>34.91</v>
      </c>
      <c r="L12" s="5">
        <f t="shared" si="0"/>
        <v>65.09</v>
      </c>
      <c r="M12" s="5">
        <v>35.29</v>
      </c>
      <c r="N12" s="35">
        <v>24</v>
      </c>
      <c r="O12" s="35">
        <v>8</v>
      </c>
      <c r="P12" s="35">
        <f t="shared" si="4"/>
        <v>32</v>
      </c>
      <c r="Q12" s="5">
        <v>44.52</v>
      </c>
      <c r="R12" s="35">
        <v>23</v>
      </c>
      <c r="S12" s="35">
        <v>27</v>
      </c>
      <c r="T12" s="35">
        <f>SUM(R12:S12)</f>
        <v>50</v>
      </c>
      <c r="U12" s="5">
        <f t="shared" si="6"/>
        <v>223.18</v>
      </c>
      <c r="V12" s="37"/>
    </row>
    <row r="13" spans="1:22" ht="12.75">
      <c r="A13" s="4">
        <v>3015</v>
      </c>
      <c r="B13" s="1" t="s">
        <v>27</v>
      </c>
      <c r="C13" s="1" t="s">
        <v>28</v>
      </c>
      <c r="D13" s="1" t="s">
        <v>274</v>
      </c>
      <c r="E13" s="5">
        <v>43.57</v>
      </c>
      <c r="F13" s="35">
        <v>0</v>
      </c>
      <c r="G13" s="5">
        <f t="shared" si="1"/>
        <v>43.57</v>
      </c>
      <c r="H13" s="5">
        <f t="shared" si="2"/>
        <v>76.43</v>
      </c>
      <c r="I13" s="5">
        <v>37.2</v>
      </c>
      <c r="J13" s="35">
        <v>0</v>
      </c>
      <c r="K13" s="5">
        <f t="shared" si="3"/>
        <v>37.2</v>
      </c>
      <c r="L13" s="5">
        <f t="shared" si="0"/>
        <v>62.8</v>
      </c>
      <c r="M13" s="5">
        <v>38.34</v>
      </c>
      <c r="N13" s="35">
        <v>19</v>
      </c>
      <c r="O13" s="35">
        <v>0</v>
      </c>
      <c r="P13" s="35">
        <f t="shared" si="4"/>
        <v>19</v>
      </c>
      <c r="Q13" s="5">
        <v>44.59</v>
      </c>
      <c r="R13" s="35">
        <v>24</v>
      </c>
      <c r="S13" s="35">
        <v>27</v>
      </c>
      <c r="T13" s="35">
        <f>SUM(R13:S13)</f>
        <v>51</v>
      </c>
      <c r="U13" s="5">
        <f t="shared" si="6"/>
        <v>209.23000000000002</v>
      </c>
      <c r="V13" s="41"/>
    </row>
    <row r="14" spans="1:22" ht="12.75">
      <c r="A14" s="4">
        <v>3016</v>
      </c>
      <c r="B14" s="1" t="s">
        <v>157</v>
      </c>
      <c r="C14" s="1" t="s">
        <v>158</v>
      </c>
      <c r="D14" s="1" t="s">
        <v>311</v>
      </c>
      <c r="E14" s="5">
        <v>43.88</v>
      </c>
      <c r="F14" s="35">
        <v>0</v>
      </c>
      <c r="G14" s="5">
        <f t="shared" si="1"/>
        <v>43.88</v>
      </c>
      <c r="H14" s="5">
        <f t="shared" si="2"/>
        <v>76.12</v>
      </c>
      <c r="I14" s="5">
        <v>33.81</v>
      </c>
      <c r="J14" s="35">
        <v>0</v>
      </c>
      <c r="K14" s="5">
        <f t="shared" si="3"/>
        <v>33.81</v>
      </c>
      <c r="L14" s="5">
        <f t="shared" si="0"/>
        <v>66.19</v>
      </c>
      <c r="M14" s="5">
        <v>34.44</v>
      </c>
      <c r="N14" s="35">
        <v>20</v>
      </c>
      <c r="O14" s="35">
        <v>8</v>
      </c>
      <c r="P14" s="35">
        <f t="shared" si="4"/>
        <v>28</v>
      </c>
      <c r="Q14" s="5">
        <v>46.34</v>
      </c>
      <c r="R14" s="35">
        <v>23</v>
      </c>
      <c r="S14" s="35">
        <v>20</v>
      </c>
      <c r="T14" s="35">
        <f>SUM(R14:S14)</f>
        <v>43</v>
      </c>
      <c r="U14" s="5">
        <f t="shared" si="6"/>
        <v>213.31</v>
      </c>
      <c r="V14" s="41"/>
    </row>
    <row r="15" spans="1:22" ht="12.75">
      <c r="A15" s="4">
        <v>3017</v>
      </c>
      <c r="B15" s="1" t="s">
        <v>139</v>
      </c>
      <c r="C15" s="1" t="s">
        <v>378</v>
      </c>
      <c r="D15" s="1" t="s">
        <v>194</v>
      </c>
      <c r="E15" s="5">
        <v>46.22</v>
      </c>
      <c r="F15" s="35">
        <v>10</v>
      </c>
      <c r="G15" s="5">
        <f t="shared" si="1"/>
        <v>56.22</v>
      </c>
      <c r="H15" s="5">
        <f t="shared" si="2"/>
        <v>63.78</v>
      </c>
      <c r="I15" s="5">
        <v>33.09</v>
      </c>
      <c r="J15" s="35">
        <v>5</v>
      </c>
      <c r="K15" s="5">
        <f t="shared" si="3"/>
        <v>38.09</v>
      </c>
      <c r="L15" s="5">
        <f t="shared" si="0"/>
        <v>61.91</v>
      </c>
      <c r="M15" s="5">
        <v>32.39</v>
      </c>
      <c r="N15" s="35">
        <v>26</v>
      </c>
      <c r="O15" s="35">
        <v>0</v>
      </c>
      <c r="P15" s="35">
        <f t="shared" si="4"/>
        <v>26</v>
      </c>
      <c r="Q15" s="5">
        <v>48.37</v>
      </c>
      <c r="R15" s="35">
        <v>20</v>
      </c>
      <c r="S15" s="35">
        <v>9</v>
      </c>
      <c r="T15" s="35">
        <f t="shared" si="5"/>
        <v>29</v>
      </c>
      <c r="U15" s="5">
        <f t="shared" si="6"/>
        <v>180.69</v>
      </c>
      <c r="V15" s="41"/>
    </row>
    <row r="16" spans="1:22" ht="12.75">
      <c r="A16" s="4">
        <v>3018</v>
      </c>
      <c r="B16" s="1" t="s">
        <v>74</v>
      </c>
      <c r="C16" s="1" t="s">
        <v>152</v>
      </c>
      <c r="D16" s="1" t="s">
        <v>189</v>
      </c>
      <c r="E16" s="5">
        <v>40.83</v>
      </c>
      <c r="F16" s="35">
        <v>0</v>
      </c>
      <c r="G16" s="5">
        <f t="shared" si="1"/>
        <v>40.83</v>
      </c>
      <c r="H16" s="5">
        <f t="shared" si="2"/>
        <v>79.17</v>
      </c>
      <c r="I16" s="5">
        <v>30.87</v>
      </c>
      <c r="J16" s="35">
        <v>0</v>
      </c>
      <c r="K16" s="5">
        <f t="shared" si="3"/>
        <v>30.87</v>
      </c>
      <c r="L16" s="5">
        <f t="shared" si="0"/>
        <v>69.13</v>
      </c>
      <c r="M16" s="5">
        <v>34.01</v>
      </c>
      <c r="N16" s="35">
        <v>29</v>
      </c>
      <c r="O16" s="35">
        <v>8</v>
      </c>
      <c r="P16" s="35">
        <f t="shared" si="4"/>
        <v>37</v>
      </c>
      <c r="Q16" s="5">
        <v>42.14</v>
      </c>
      <c r="R16" s="35">
        <v>23</v>
      </c>
      <c r="S16" s="35">
        <v>27</v>
      </c>
      <c r="T16" s="35">
        <f t="shared" si="5"/>
        <v>50</v>
      </c>
      <c r="U16" s="5">
        <f t="shared" si="6"/>
        <v>235.3</v>
      </c>
      <c r="V16" s="41"/>
    </row>
    <row r="17" spans="1:22" ht="12.75">
      <c r="A17" s="4">
        <v>3019</v>
      </c>
      <c r="B17" s="1" t="s">
        <v>370</v>
      </c>
      <c r="C17" s="1" t="s">
        <v>379</v>
      </c>
      <c r="D17" s="1" t="s">
        <v>82</v>
      </c>
      <c r="E17" s="5">
        <v>44.97</v>
      </c>
      <c r="F17" s="35">
        <v>0</v>
      </c>
      <c r="G17" s="5">
        <f t="shared" si="1"/>
        <v>44.97</v>
      </c>
      <c r="H17" s="5">
        <f t="shared" si="2"/>
        <v>75.03</v>
      </c>
      <c r="I17" s="5">
        <v>36.97</v>
      </c>
      <c r="J17" s="35">
        <v>0</v>
      </c>
      <c r="K17" s="5">
        <f t="shared" si="3"/>
        <v>36.97</v>
      </c>
      <c r="L17" s="5">
        <f t="shared" si="0"/>
        <v>63.03</v>
      </c>
      <c r="M17" s="5">
        <v>31.65</v>
      </c>
      <c r="N17" s="35">
        <v>23</v>
      </c>
      <c r="O17" s="35">
        <v>8</v>
      </c>
      <c r="P17" s="35">
        <f t="shared" si="4"/>
        <v>31</v>
      </c>
      <c r="Q17" s="5">
        <v>45.26</v>
      </c>
      <c r="R17" s="35">
        <v>24</v>
      </c>
      <c r="S17" s="35">
        <v>20</v>
      </c>
      <c r="T17" s="35">
        <f t="shared" si="5"/>
        <v>44</v>
      </c>
      <c r="U17" s="5">
        <f t="shared" si="6"/>
        <v>213.06</v>
      </c>
      <c r="V17" s="41"/>
    </row>
    <row r="18" spans="1:27" ht="12.75">
      <c r="A18" s="4">
        <v>3020</v>
      </c>
      <c r="B18" t="s">
        <v>169</v>
      </c>
      <c r="C18" t="s">
        <v>252</v>
      </c>
      <c r="D18" s="1" t="s">
        <v>311</v>
      </c>
      <c r="E18" s="5">
        <v>42.5</v>
      </c>
      <c r="F18" s="35">
        <v>5</v>
      </c>
      <c r="G18" s="5">
        <f t="shared" si="1"/>
        <v>47.5</v>
      </c>
      <c r="H18" s="5">
        <f t="shared" si="2"/>
        <v>72.5</v>
      </c>
      <c r="I18" s="5">
        <v>32.91</v>
      </c>
      <c r="J18" s="35">
        <v>0</v>
      </c>
      <c r="K18" s="5">
        <f t="shared" si="3"/>
        <v>32.91</v>
      </c>
      <c r="L18" s="5">
        <f t="shared" si="0"/>
        <v>67.09</v>
      </c>
      <c r="M18" s="5">
        <v>45.95</v>
      </c>
      <c r="N18" s="35">
        <v>25</v>
      </c>
      <c r="O18" s="35">
        <v>0</v>
      </c>
      <c r="P18" s="35">
        <f t="shared" si="4"/>
        <v>25</v>
      </c>
      <c r="Q18" s="5">
        <v>40.58</v>
      </c>
      <c r="R18" s="35">
        <v>24</v>
      </c>
      <c r="S18" s="35">
        <v>27</v>
      </c>
      <c r="T18" s="35">
        <f t="shared" si="5"/>
        <v>51</v>
      </c>
      <c r="U18" s="5">
        <f t="shared" si="6"/>
        <v>215.59</v>
      </c>
      <c r="V18" s="41"/>
      <c r="AA18" s="7"/>
    </row>
    <row r="19" spans="1:22" ht="12.75">
      <c r="A19" s="4">
        <v>3021</v>
      </c>
      <c r="B19" t="s">
        <v>228</v>
      </c>
      <c r="C19" t="s">
        <v>229</v>
      </c>
      <c r="D19" s="1" t="s">
        <v>316</v>
      </c>
      <c r="E19" s="5">
        <v>42.67</v>
      </c>
      <c r="F19" s="35">
        <v>5</v>
      </c>
      <c r="G19" s="5">
        <f t="shared" si="1"/>
        <v>47.67</v>
      </c>
      <c r="H19" s="5">
        <f t="shared" si="2"/>
        <v>72.33</v>
      </c>
      <c r="I19" s="5">
        <v>36.31</v>
      </c>
      <c r="J19" s="35">
        <v>0</v>
      </c>
      <c r="K19" s="5">
        <f>SUM(I19:J19)</f>
        <v>36.31</v>
      </c>
      <c r="L19" s="5">
        <f t="shared" si="0"/>
        <v>63.69</v>
      </c>
      <c r="M19" s="5">
        <v>34.45</v>
      </c>
      <c r="N19" s="35">
        <v>25</v>
      </c>
      <c r="O19" s="35">
        <v>0</v>
      </c>
      <c r="P19" s="35">
        <f t="shared" si="4"/>
        <v>25</v>
      </c>
      <c r="Q19" s="5">
        <v>49.68</v>
      </c>
      <c r="R19" s="35">
        <v>19</v>
      </c>
      <c r="S19" s="35">
        <v>20</v>
      </c>
      <c r="T19" s="35">
        <f t="shared" si="5"/>
        <v>39</v>
      </c>
      <c r="U19" s="5">
        <f t="shared" si="6"/>
        <v>200.01999999999998</v>
      </c>
      <c r="V19" s="41"/>
    </row>
    <row r="20" spans="1:22" ht="12.75">
      <c r="A20" s="4">
        <v>3022</v>
      </c>
      <c r="B20" s="1" t="s">
        <v>33</v>
      </c>
      <c r="C20" s="1" t="s">
        <v>37</v>
      </c>
      <c r="D20" s="1" t="s">
        <v>316</v>
      </c>
      <c r="E20" s="5">
        <v>44.23</v>
      </c>
      <c r="F20" s="35">
        <v>0</v>
      </c>
      <c r="G20" s="5">
        <f t="shared" si="1"/>
        <v>44.23</v>
      </c>
      <c r="H20" s="5">
        <f t="shared" si="2"/>
        <v>75.77000000000001</v>
      </c>
      <c r="I20" s="5">
        <v>42.23</v>
      </c>
      <c r="J20" s="35">
        <v>10</v>
      </c>
      <c r="K20" s="5">
        <f t="shared" si="3"/>
        <v>52.23</v>
      </c>
      <c r="L20" s="5">
        <f t="shared" si="0"/>
        <v>47.77</v>
      </c>
      <c r="M20" s="5">
        <v>39.21</v>
      </c>
      <c r="N20" s="35">
        <v>23</v>
      </c>
      <c r="O20" s="35">
        <v>0</v>
      </c>
      <c r="P20" s="35">
        <f t="shared" si="4"/>
        <v>23</v>
      </c>
      <c r="Q20" s="5">
        <v>48.77</v>
      </c>
      <c r="R20" s="35">
        <v>23</v>
      </c>
      <c r="S20" s="35">
        <v>20</v>
      </c>
      <c r="T20" s="35">
        <f t="shared" si="5"/>
        <v>43</v>
      </c>
      <c r="U20" s="5">
        <f t="shared" si="6"/>
        <v>189.54000000000002</v>
      </c>
      <c r="V20" s="41"/>
    </row>
    <row r="21" spans="1:22" ht="12.75">
      <c r="A21" s="4">
        <v>3023</v>
      </c>
      <c r="B21" s="1" t="s">
        <v>35</v>
      </c>
      <c r="C21" s="1" t="s">
        <v>54</v>
      </c>
      <c r="D21" s="1" t="s">
        <v>274</v>
      </c>
      <c r="E21" s="5"/>
      <c r="F21" s="35">
        <v>120</v>
      </c>
      <c r="G21" s="5">
        <f t="shared" si="1"/>
        <v>120</v>
      </c>
      <c r="H21" s="5">
        <f t="shared" si="2"/>
        <v>0</v>
      </c>
      <c r="I21" s="5"/>
      <c r="J21" s="35">
        <v>100</v>
      </c>
      <c r="K21" s="5">
        <f t="shared" si="3"/>
        <v>100</v>
      </c>
      <c r="L21" s="5">
        <f t="shared" si="0"/>
        <v>0</v>
      </c>
      <c r="M21" s="5">
        <v>32.29</v>
      </c>
      <c r="N21" s="35">
        <v>21</v>
      </c>
      <c r="O21" s="35">
        <v>0</v>
      </c>
      <c r="P21" s="35">
        <f t="shared" si="4"/>
        <v>21</v>
      </c>
      <c r="Q21" s="5">
        <v>49.77</v>
      </c>
      <c r="R21" s="35">
        <v>25</v>
      </c>
      <c r="S21" s="35">
        <v>14</v>
      </c>
      <c r="T21" s="35">
        <f t="shared" si="5"/>
        <v>39</v>
      </c>
      <c r="U21" s="5">
        <f t="shared" si="6"/>
        <v>60</v>
      </c>
      <c r="V21" s="37"/>
    </row>
    <row r="22" spans="1:22" ht="12.75">
      <c r="A22" s="4">
        <v>3024</v>
      </c>
      <c r="B22" s="1" t="s">
        <v>154</v>
      </c>
      <c r="C22" s="1" t="s">
        <v>373</v>
      </c>
      <c r="D22" s="1" t="s">
        <v>276</v>
      </c>
      <c r="E22" s="5"/>
      <c r="F22" s="35">
        <v>120</v>
      </c>
      <c r="G22" s="5">
        <f t="shared" si="1"/>
        <v>120</v>
      </c>
      <c r="H22" s="5">
        <f t="shared" si="2"/>
        <v>0</v>
      </c>
      <c r="I22" s="5">
        <v>36.32</v>
      </c>
      <c r="J22" s="35">
        <v>0</v>
      </c>
      <c r="K22" s="5">
        <f t="shared" si="3"/>
        <v>36.32</v>
      </c>
      <c r="L22" s="5">
        <f t="shared" si="0"/>
        <v>63.68</v>
      </c>
      <c r="M22" s="5">
        <v>32.58</v>
      </c>
      <c r="N22" s="35">
        <v>24</v>
      </c>
      <c r="O22" s="35">
        <v>8</v>
      </c>
      <c r="P22" s="35">
        <f t="shared" si="4"/>
        <v>32</v>
      </c>
      <c r="Q22" s="5">
        <v>45.36</v>
      </c>
      <c r="R22" s="35">
        <v>22</v>
      </c>
      <c r="S22" s="35">
        <v>20</v>
      </c>
      <c r="T22" s="35">
        <f t="shared" si="5"/>
        <v>42</v>
      </c>
      <c r="U22" s="5">
        <f t="shared" si="6"/>
        <v>137.68</v>
      </c>
      <c r="V22" s="6"/>
    </row>
    <row r="23" spans="1:22" ht="12.75">
      <c r="A23" s="4">
        <v>3025</v>
      </c>
      <c r="B23" s="1" t="s">
        <v>103</v>
      </c>
      <c r="C23" s="1" t="s">
        <v>159</v>
      </c>
      <c r="D23" s="1" t="s">
        <v>189</v>
      </c>
      <c r="E23" s="5">
        <v>40.6</v>
      </c>
      <c r="F23" s="35">
        <v>0</v>
      </c>
      <c r="G23" s="5">
        <f t="shared" si="1"/>
        <v>40.6</v>
      </c>
      <c r="H23" s="5">
        <f t="shared" si="2"/>
        <v>79.4</v>
      </c>
      <c r="I23" s="5">
        <v>33.66</v>
      </c>
      <c r="J23" s="35">
        <v>0</v>
      </c>
      <c r="K23" s="5">
        <f t="shared" si="3"/>
        <v>33.66</v>
      </c>
      <c r="L23" s="5">
        <f t="shared" si="0"/>
        <v>66.34</v>
      </c>
      <c r="M23" s="5">
        <v>37.7</v>
      </c>
      <c r="N23" s="35">
        <v>27</v>
      </c>
      <c r="O23" s="35">
        <v>0</v>
      </c>
      <c r="P23" s="35">
        <f t="shared" si="4"/>
        <v>27</v>
      </c>
      <c r="Q23" s="5">
        <v>38.99</v>
      </c>
      <c r="R23" s="35">
        <v>24</v>
      </c>
      <c r="S23" s="35">
        <v>27</v>
      </c>
      <c r="T23" s="35">
        <f t="shared" si="5"/>
        <v>51</v>
      </c>
      <c r="U23" s="5">
        <f t="shared" si="6"/>
        <v>223.74</v>
      </c>
      <c r="V23" s="6"/>
    </row>
    <row r="24" spans="1:22" ht="12.75">
      <c r="A24" s="4"/>
      <c r="B24" s="1"/>
      <c r="C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</row>
    <row r="25" spans="1:22" ht="12.75">
      <c r="A25" s="4"/>
      <c r="B25" s="1"/>
      <c r="C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1:22" ht="12.75">
      <c r="A26" s="4"/>
      <c r="B26" s="1"/>
      <c r="C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2"/>
      <c r="B27" s="2"/>
      <c r="C27" s="2"/>
      <c r="D27" s="3"/>
      <c r="E27" s="3"/>
      <c r="F27" s="3"/>
      <c r="G27" s="2"/>
      <c r="H27" s="2"/>
      <c r="I27" s="3"/>
      <c r="J27" s="3"/>
      <c r="K27" s="2"/>
      <c r="L27" s="2"/>
      <c r="M27" s="2"/>
      <c r="N27" s="2"/>
      <c r="O27" s="2"/>
      <c r="P27" s="2"/>
      <c r="Q27" s="2"/>
      <c r="R27" s="2"/>
      <c r="S27" s="2"/>
      <c r="T27" s="5"/>
      <c r="U27" s="5"/>
      <c r="V27" s="6"/>
    </row>
    <row r="28" spans="1:22" ht="12.75">
      <c r="A28" s="4"/>
      <c r="B28" s="1"/>
      <c r="C28" s="1"/>
      <c r="E28" s="5"/>
      <c r="F28" s="35"/>
      <c r="G28" s="5"/>
      <c r="H28" s="5"/>
      <c r="I28" s="5"/>
      <c r="J28" s="35"/>
      <c r="K28" s="5"/>
      <c r="L28" s="5"/>
      <c r="M28" s="5"/>
      <c r="N28" s="53"/>
      <c r="O28" s="51"/>
      <c r="P28" s="5"/>
      <c r="Q28" s="53"/>
      <c r="R28" s="5"/>
      <c r="S28" s="53"/>
      <c r="T28" s="5"/>
      <c r="U28" s="5"/>
      <c r="V28" s="6"/>
    </row>
    <row r="29" spans="1:22" ht="12.75">
      <c r="A29" s="4"/>
      <c r="E29" s="5"/>
      <c r="F29" s="35"/>
      <c r="G29" s="5"/>
      <c r="H29" s="5"/>
      <c r="I29" s="5"/>
      <c r="J29" s="35"/>
      <c r="K29" s="5"/>
      <c r="L29" s="5"/>
      <c r="M29" s="5"/>
      <c r="N29" s="53"/>
      <c r="O29" s="51"/>
      <c r="P29" s="5"/>
      <c r="Q29" s="53"/>
      <c r="R29" s="5"/>
      <c r="S29" s="53"/>
      <c r="T29" s="5"/>
      <c r="U29" s="5"/>
      <c r="V29" s="6"/>
    </row>
    <row r="30" spans="2:17" ht="12.75">
      <c r="B30" s="7" t="s">
        <v>94</v>
      </c>
      <c r="E30" s="5"/>
      <c r="F30" s="35"/>
      <c r="G30" s="5"/>
      <c r="H30" s="5"/>
      <c r="I30" s="5"/>
      <c r="J30" s="35"/>
      <c r="K30" s="5"/>
      <c r="L30" s="5"/>
      <c r="M30" s="5"/>
      <c r="N30" s="5"/>
      <c r="O30" s="5"/>
      <c r="P30" s="5"/>
      <c r="Q30" s="5"/>
    </row>
    <row r="31" spans="5:17" ht="12.75">
      <c r="E31" s="86" t="s">
        <v>20</v>
      </c>
      <c r="F31" s="86"/>
      <c r="G31" s="86"/>
      <c r="H31" s="86" t="s">
        <v>21</v>
      </c>
      <c r="I31" s="87"/>
      <c r="J31" s="86"/>
      <c r="K31" s="34"/>
      <c r="L31" s="34"/>
      <c r="M31" s="86"/>
      <c r="N31" s="86"/>
      <c r="O31" s="86"/>
      <c r="P31" s="86"/>
      <c r="Q31" s="86"/>
    </row>
    <row r="32" spans="1:17" ht="25.5">
      <c r="A32" s="2" t="s">
        <v>0</v>
      </c>
      <c r="B32" s="2" t="s">
        <v>1</v>
      </c>
      <c r="C32" s="2" t="s">
        <v>2</v>
      </c>
      <c r="D32" s="3" t="s">
        <v>5</v>
      </c>
      <c r="E32" s="3" t="s">
        <v>9</v>
      </c>
      <c r="F32" s="3" t="s">
        <v>10</v>
      </c>
      <c r="G32" s="2" t="s">
        <v>11</v>
      </c>
      <c r="H32" s="3" t="s">
        <v>9</v>
      </c>
      <c r="I32" s="3" t="s">
        <v>10</v>
      </c>
      <c r="J32" s="2" t="s">
        <v>11</v>
      </c>
      <c r="K32" s="2" t="s">
        <v>95</v>
      </c>
      <c r="L32" s="36"/>
      <c r="M32" s="2"/>
      <c r="N32" s="2"/>
      <c r="O32" s="2"/>
      <c r="P32" s="2"/>
      <c r="Q32" s="2"/>
    </row>
    <row r="33" spans="1:17" ht="12.75">
      <c r="A33" s="4">
        <v>3001</v>
      </c>
      <c r="B33" s="1" t="s">
        <v>249</v>
      </c>
      <c r="C33" s="1" t="s">
        <v>55</v>
      </c>
      <c r="D33" s="1" t="s">
        <v>82</v>
      </c>
      <c r="E33" s="5">
        <v>43.75</v>
      </c>
      <c r="F33" s="35">
        <v>0</v>
      </c>
      <c r="G33" s="5">
        <f aca="true" t="shared" si="7" ref="G33:G39">SUM(E33:F33)</f>
        <v>43.75</v>
      </c>
      <c r="H33" s="5">
        <v>35.74</v>
      </c>
      <c r="I33" s="35">
        <v>0</v>
      </c>
      <c r="J33" s="5">
        <f aca="true" t="shared" si="8" ref="J33:J39">SUM(H33:I33)</f>
        <v>35.74</v>
      </c>
      <c r="K33" s="5">
        <f aca="true" t="shared" si="9" ref="K33:K39">SUM(G33,J33)</f>
        <v>79.49000000000001</v>
      </c>
      <c r="L33" s="37"/>
      <c r="M33" s="5"/>
      <c r="N33" s="5"/>
      <c r="O33" s="35"/>
      <c r="Q33" s="37"/>
    </row>
    <row r="34" spans="1:17" ht="12.75">
      <c r="A34" s="4">
        <v>3002</v>
      </c>
      <c r="B34" s="1" t="s">
        <v>160</v>
      </c>
      <c r="C34" s="1" t="s">
        <v>161</v>
      </c>
      <c r="D34" s="1" t="s">
        <v>185</v>
      </c>
      <c r="E34" s="5">
        <v>42.43</v>
      </c>
      <c r="F34" s="35">
        <v>0</v>
      </c>
      <c r="G34" s="5">
        <f t="shared" si="7"/>
        <v>42.43</v>
      </c>
      <c r="H34" s="5">
        <v>33.72</v>
      </c>
      <c r="I34" s="35">
        <v>0</v>
      </c>
      <c r="J34" s="5">
        <f t="shared" si="8"/>
        <v>33.72</v>
      </c>
      <c r="K34" s="5">
        <f t="shared" si="9"/>
        <v>76.15</v>
      </c>
      <c r="L34" s="41"/>
      <c r="M34" s="5"/>
      <c r="N34" s="5"/>
      <c r="O34" s="35"/>
      <c r="Q34" s="37"/>
    </row>
    <row r="35" spans="1:17" ht="12.75">
      <c r="A35" s="4">
        <v>3003</v>
      </c>
      <c r="B35" t="s">
        <v>239</v>
      </c>
      <c r="C35" t="s">
        <v>240</v>
      </c>
      <c r="D35" s="1" t="s">
        <v>291</v>
      </c>
      <c r="E35" s="5"/>
      <c r="F35" s="35">
        <v>120</v>
      </c>
      <c r="G35" s="5">
        <f t="shared" si="7"/>
        <v>120</v>
      </c>
      <c r="H35" s="5"/>
      <c r="I35" s="35">
        <v>100</v>
      </c>
      <c r="J35" s="5">
        <f t="shared" si="8"/>
        <v>100</v>
      </c>
      <c r="K35" s="5">
        <f t="shared" si="9"/>
        <v>220</v>
      </c>
      <c r="L35" s="37"/>
      <c r="M35" s="5"/>
      <c r="N35" s="5"/>
      <c r="O35" s="35"/>
      <c r="Q35" s="37"/>
    </row>
    <row r="36" spans="1:17" ht="12.75">
      <c r="A36" s="4">
        <v>3004</v>
      </c>
      <c r="B36" s="1" t="s">
        <v>363</v>
      </c>
      <c r="C36" s="1" t="s">
        <v>380</v>
      </c>
      <c r="D36" s="1" t="s">
        <v>82</v>
      </c>
      <c r="E36" s="5">
        <v>65.88</v>
      </c>
      <c r="F36" s="35">
        <v>10</v>
      </c>
      <c r="G36" s="5">
        <f t="shared" si="7"/>
        <v>75.88</v>
      </c>
      <c r="H36" s="5"/>
      <c r="I36" s="35">
        <v>100</v>
      </c>
      <c r="J36" s="5">
        <f t="shared" si="8"/>
        <v>100</v>
      </c>
      <c r="K36" s="5">
        <f t="shared" si="9"/>
        <v>175.88</v>
      </c>
      <c r="L36" s="37"/>
      <c r="M36" s="5"/>
      <c r="N36" s="5"/>
      <c r="O36" s="35"/>
      <c r="Q36" s="35"/>
    </row>
    <row r="37" spans="1:17" ht="12.75">
      <c r="A37" s="4">
        <v>3005</v>
      </c>
      <c r="B37" t="s">
        <v>98</v>
      </c>
      <c r="C37" t="s">
        <v>381</v>
      </c>
      <c r="D37" s="76" t="s">
        <v>292</v>
      </c>
      <c r="E37" s="5">
        <v>51.1</v>
      </c>
      <c r="F37" s="35">
        <v>0</v>
      </c>
      <c r="G37" s="5">
        <f t="shared" si="7"/>
        <v>51.1</v>
      </c>
      <c r="H37" s="5">
        <v>39.83</v>
      </c>
      <c r="I37" s="35">
        <v>0</v>
      </c>
      <c r="J37" s="5">
        <f t="shared" si="8"/>
        <v>39.83</v>
      </c>
      <c r="K37" s="5">
        <f t="shared" si="9"/>
        <v>90.93</v>
      </c>
      <c r="L37" s="35"/>
      <c r="M37" s="5"/>
      <c r="N37" s="5"/>
      <c r="O37" s="35"/>
      <c r="Q37" s="35"/>
    </row>
    <row r="38" spans="1:17" ht="12.75">
      <c r="A38" s="4">
        <v>3006</v>
      </c>
      <c r="B38" t="s">
        <v>382</v>
      </c>
      <c r="C38" t="s">
        <v>383</v>
      </c>
      <c r="D38" s="1" t="s">
        <v>291</v>
      </c>
      <c r="E38" s="5"/>
      <c r="F38" s="35">
        <v>120</v>
      </c>
      <c r="G38" s="5">
        <f t="shared" si="7"/>
        <v>120</v>
      </c>
      <c r="H38" s="5">
        <v>43.6</v>
      </c>
      <c r="I38" s="35">
        <v>0</v>
      </c>
      <c r="J38" s="5">
        <f t="shared" si="8"/>
        <v>43.6</v>
      </c>
      <c r="K38" s="5">
        <f t="shared" si="9"/>
        <v>163.6</v>
      </c>
      <c r="L38" s="35"/>
      <c r="M38" s="5"/>
      <c r="N38" s="5"/>
      <c r="O38" s="35"/>
      <c r="Q38" s="35"/>
    </row>
    <row r="39" spans="1:11" ht="12.75">
      <c r="A39" s="4">
        <v>3007</v>
      </c>
      <c r="B39" s="1" t="s">
        <v>100</v>
      </c>
      <c r="C39" s="1" t="s">
        <v>235</v>
      </c>
      <c r="D39" s="1" t="s">
        <v>185</v>
      </c>
      <c r="E39" s="5">
        <v>45.31</v>
      </c>
      <c r="F39" s="35">
        <v>5</v>
      </c>
      <c r="G39" s="5">
        <f t="shared" si="7"/>
        <v>50.31</v>
      </c>
      <c r="H39" s="5">
        <v>37.84</v>
      </c>
      <c r="I39" s="35">
        <v>10</v>
      </c>
      <c r="J39" s="5">
        <f t="shared" si="8"/>
        <v>47.84</v>
      </c>
      <c r="K39" s="5">
        <f t="shared" si="9"/>
        <v>98.15</v>
      </c>
    </row>
  </sheetData>
  <mergeCells count="7">
    <mergeCell ref="E31:G31"/>
    <mergeCell ref="H31:J31"/>
    <mergeCell ref="M31:Q31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"/>
  <sheetViews>
    <sheetView workbookViewId="0" topLeftCell="A16">
      <pane xSplit="3" topLeftCell="D1" activePane="topRight" state="frozen"/>
      <selection pane="topLeft" activeCell="A1" sqref="A1"/>
      <selection pane="topRight" activeCell="V34" sqref="A1:V34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6.625" style="1" bestFit="1" customWidth="1"/>
    <col min="14" max="14" width="11.7539062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003906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4">
        <v>5543</v>
      </c>
      <c r="B3" s="1" t="s">
        <v>3</v>
      </c>
      <c r="C3" s="1" t="s">
        <v>121</v>
      </c>
      <c r="D3" s="1" t="s">
        <v>303</v>
      </c>
      <c r="E3" s="5">
        <f>M!E31</f>
        <v>37.94</v>
      </c>
      <c r="F3" s="35">
        <f>M!F31</f>
        <v>0</v>
      </c>
      <c r="G3" s="5">
        <f aca="true" t="shared" si="0" ref="G3:G34">SUM(E3:F3)</f>
        <v>37.94</v>
      </c>
      <c r="H3" s="5">
        <f aca="true" t="shared" si="1" ref="H3:H34">120-G3</f>
        <v>82.06</v>
      </c>
      <c r="I3" s="5">
        <f>M!I31</f>
        <v>30.84</v>
      </c>
      <c r="J3" s="35">
        <f>M!J31</f>
        <v>5</v>
      </c>
      <c r="K3" s="5">
        <f aca="true" t="shared" si="2" ref="K3:K34">SUM(I3:J3)</f>
        <v>35.84</v>
      </c>
      <c r="L3" s="5">
        <f aca="true" t="shared" si="3" ref="L3:L34">100-K3</f>
        <v>64.16</v>
      </c>
      <c r="M3" s="52">
        <f>M!M31</f>
        <v>32.65</v>
      </c>
      <c r="N3" s="54">
        <f>M!N31</f>
        <v>24</v>
      </c>
      <c r="O3" s="54">
        <f>M!O31</f>
        <v>8</v>
      </c>
      <c r="P3" s="35">
        <f aca="true" t="shared" si="4" ref="P3:P34">SUM(N3:O3)</f>
        <v>32</v>
      </c>
      <c r="Q3" s="52">
        <f>M!Q31</f>
        <v>43.66</v>
      </c>
      <c r="R3" s="54">
        <f>M!R31</f>
        <v>26</v>
      </c>
      <c r="S3" s="54">
        <f>M!S31</f>
        <v>27</v>
      </c>
      <c r="T3" s="35">
        <f aca="true" t="shared" si="5" ref="T3:T34">SUM(R3:S3)</f>
        <v>53</v>
      </c>
      <c r="U3" s="5">
        <f aca="true" t="shared" si="6" ref="U3:U34">SUM(H3,L3,P3,T3)</f>
        <v>231.22</v>
      </c>
      <c r="V3" s="53">
        <v>1</v>
      </c>
    </row>
    <row r="4" spans="1:27" ht="12.75">
      <c r="A4" s="4">
        <v>5525</v>
      </c>
      <c r="B4" s="1" t="s">
        <v>36</v>
      </c>
      <c r="C4" s="1" t="s">
        <v>51</v>
      </c>
      <c r="D4" s="1" t="s">
        <v>303</v>
      </c>
      <c r="E4" s="5">
        <f>M!E13</f>
        <v>39.9</v>
      </c>
      <c r="F4" s="35">
        <f>M!F13</f>
        <v>0</v>
      </c>
      <c r="G4" s="5">
        <f>SUM(E4:F4)</f>
        <v>39.9</v>
      </c>
      <c r="H4" s="5">
        <f>120-G4</f>
        <v>80.1</v>
      </c>
      <c r="I4" s="5">
        <f>M!I13</f>
        <v>32.2</v>
      </c>
      <c r="J4" s="35">
        <f>M!J13</f>
        <v>0</v>
      </c>
      <c r="K4" s="5">
        <f>SUM(I4:J4)</f>
        <v>32.2</v>
      </c>
      <c r="L4" s="5">
        <f>100-K4</f>
        <v>67.8</v>
      </c>
      <c r="M4" s="52">
        <f>M!M13</f>
        <v>34.33</v>
      </c>
      <c r="N4" s="54">
        <f>M!N13</f>
        <v>25</v>
      </c>
      <c r="O4" s="54">
        <f>M!O13</f>
        <v>8</v>
      </c>
      <c r="P4" s="35">
        <f t="shared" si="4"/>
        <v>33</v>
      </c>
      <c r="Q4" s="52">
        <f>M!Q13</f>
        <v>48.47</v>
      </c>
      <c r="R4" s="54">
        <f>M!R13</f>
        <v>27</v>
      </c>
      <c r="S4" s="54">
        <f>M!S13</f>
        <v>20</v>
      </c>
      <c r="T4" s="35">
        <f>SUM(R4:S4)</f>
        <v>47</v>
      </c>
      <c r="U4" s="5">
        <f>SUM(H4,L4,P4,T4)</f>
        <v>227.89999999999998</v>
      </c>
      <c r="V4" s="37">
        <v>2</v>
      </c>
      <c r="AA4" s="7"/>
    </row>
    <row r="5" spans="1:27" ht="12.75">
      <c r="A5" s="4">
        <v>5545</v>
      </c>
      <c r="B5" s="1" t="s">
        <v>112</v>
      </c>
      <c r="C5" s="1" t="s">
        <v>113</v>
      </c>
      <c r="D5" s="1" t="s">
        <v>207</v>
      </c>
      <c r="E5" s="5">
        <f>M!E33</f>
        <v>39.95</v>
      </c>
      <c r="F5" s="35">
        <f>M!F33</f>
        <v>0</v>
      </c>
      <c r="G5" s="5">
        <f t="shared" si="0"/>
        <v>39.95</v>
      </c>
      <c r="H5" s="5">
        <f t="shared" si="1"/>
        <v>80.05</v>
      </c>
      <c r="I5" s="5">
        <f>M!I33</f>
        <v>34.29</v>
      </c>
      <c r="J5" s="35">
        <f>M!J33</f>
        <v>0</v>
      </c>
      <c r="K5" s="5">
        <f t="shared" si="2"/>
        <v>34.29</v>
      </c>
      <c r="L5" s="5">
        <f t="shared" si="3"/>
        <v>65.71000000000001</v>
      </c>
      <c r="M5" s="52">
        <f>M!M33</f>
        <v>33.2</v>
      </c>
      <c r="N5" s="54">
        <f>M!N33</f>
        <v>28</v>
      </c>
      <c r="O5" s="54">
        <f>M!O33</f>
        <v>8</v>
      </c>
      <c r="P5" s="35">
        <f t="shared" si="4"/>
        <v>36</v>
      </c>
      <c r="Q5" s="52">
        <f>M!Q33</f>
        <v>45.85</v>
      </c>
      <c r="R5" s="54">
        <f>M!R33</f>
        <v>26</v>
      </c>
      <c r="S5" s="54">
        <f>M!S33</f>
        <v>20</v>
      </c>
      <c r="T5" s="35">
        <f t="shared" si="5"/>
        <v>46</v>
      </c>
      <c r="U5" s="5">
        <f t="shared" si="6"/>
        <v>227.76</v>
      </c>
      <c r="V5" s="37">
        <v>3</v>
      </c>
      <c r="AA5" s="7"/>
    </row>
    <row r="6" spans="1:22" ht="12.75">
      <c r="A6" s="4">
        <v>5542</v>
      </c>
      <c r="B6" s="1" t="s">
        <v>254</v>
      </c>
      <c r="C6" s="1" t="s">
        <v>116</v>
      </c>
      <c r="D6" s="1" t="s">
        <v>189</v>
      </c>
      <c r="E6" s="5">
        <f>M!E30</f>
        <v>40.95</v>
      </c>
      <c r="F6" s="35">
        <f>M!F30</f>
        <v>0</v>
      </c>
      <c r="G6" s="5">
        <f t="shared" si="0"/>
        <v>40.95</v>
      </c>
      <c r="H6" s="5">
        <f t="shared" si="1"/>
        <v>79.05</v>
      </c>
      <c r="I6" s="5">
        <f>M!I30</f>
        <v>31.31</v>
      </c>
      <c r="J6" s="35">
        <f>M!J30</f>
        <v>0</v>
      </c>
      <c r="K6" s="5">
        <f t="shared" si="2"/>
        <v>31.31</v>
      </c>
      <c r="L6" s="5">
        <f t="shared" si="3"/>
        <v>68.69</v>
      </c>
      <c r="M6" s="52">
        <f>M!M30</f>
        <v>30.43</v>
      </c>
      <c r="N6" s="54">
        <f>M!N30</f>
        <v>26</v>
      </c>
      <c r="O6" s="54">
        <f>M!O30</f>
        <v>0</v>
      </c>
      <c r="P6" s="35">
        <f t="shared" si="4"/>
        <v>26</v>
      </c>
      <c r="Q6" s="52">
        <f>M!Q30</f>
        <v>46.88</v>
      </c>
      <c r="R6" s="54">
        <f>M!R30</f>
        <v>26</v>
      </c>
      <c r="S6" s="54">
        <f>M!S30</f>
        <v>20</v>
      </c>
      <c r="T6" s="35">
        <f t="shared" si="5"/>
        <v>46</v>
      </c>
      <c r="U6" s="5">
        <f t="shared" si="6"/>
        <v>219.74</v>
      </c>
      <c r="V6" s="53">
        <v>4</v>
      </c>
    </row>
    <row r="7" spans="1:27" ht="12.75">
      <c r="A7" s="4">
        <v>5521</v>
      </c>
      <c r="B7" s="1" t="s">
        <v>103</v>
      </c>
      <c r="C7" s="1" t="s">
        <v>67</v>
      </c>
      <c r="D7" s="1" t="s">
        <v>176</v>
      </c>
      <c r="E7" s="5">
        <f>M!E9</f>
        <v>41.87</v>
      </c>
      <c r="F7" s="35">
        <f>M!F9</f>
        <v>0</v>
      </c>
      <c r="G7" s="5">
        <f t="shared" si="0"/>
        <v>41.87</v>
      </c>
      <c r="H7" s="5">
        <f t="shared" si="1"/>
        <v>78.13</v>
      </c>
      <c r="I7" s="5">
        <f>M!I9</f>
        <v>33.03</v>
      </c>
      <c r="J7" s="35">
        <f>M!J9</f>
        <v>0</v>
      </c>
      <c r="K7" s="5">
        <f t="shared" si="2"/>
        <v>33.03</v>
      </c>
      <c r="L7" s="5">
        <f t="shared" si="3"/>
        <v>66.97</v>
      </c>
      <c r="M7" s="52">
        <f>M!M9</f>
        <v>38.58</v>
      </c>
      <c r="N7" s="54">
        <f>M!N9</f>
        <v>27</v>
      </c>
      <c r="O7" s="54">
        <f>M!O9</f>
        <v>0</v>
      </c>
      <c r="P7" s="35">
        <f t="shared" si="4"/>
        <v>27</v>
      </c>
      <c r="Q7" s="52">
        <f>M!Q9</f>
        <v>47.21</v>
      </c>
      <c r="R7" s="54">
        <f>M!R9</f>
        <v>26</v>
      </c>
      <c r="S7" s="54">
        <f>M!S9</f>
        <v>20</v>
      </c>
      <c r="T7" s="35">
        <f t="shared" si="5"/>
        <v>46</v>
      </c>
      <c r="U7" s="5">
        <f t="shared" si="6"/>
        <v>218.1</v>
      </c>
      <c r="V7" s="37">
        <v>5</v>
      </c>
      <c r="AA7" s="8"/>
    </row>
    <row r="8" spans="1:27" ht="12.75">
      <c r="A8" s="4">
        <v>5527</v>
      </c>
      <c r="B8" s="1" t="s">
        <v>70</v>
      </c>
      <c r="C8" s="1" t="s">
        <v>211</v>
      </c>
      <c r="D8" s="39" t="s">
        <v>299</v>
      </c>
      <c r="E8" s="5">
        <f>M!E15</f>
        <v>42.46</v>
      </c>
      <c r="F8" s="35">
        <f>M!F15</f>
        <v>0</v>
      </c>
      <c r="G8" s="5">
        <f t="shared" si="0"/>
        <v>42.46</v>
      </c>
      <c r="H8" s="5">
        <f t="shared" si="1"/>
        <v>77.53999999999999</v>
      </c>
      <c r="I8" s="5">
        <f>M!I15</f>
        <v>34.77</v>
      </c>
      <c r="J8" s="35">
        <f>M!J15</f>
        <v>5</v>
      </c>
      <c r="K8" s="5">
        <f t="shared" si="2"/>
        <v>39.77</v>
      </c>
      <c r="L8" s="5">
        <f t="shared" si="3"/>
        <v>60.23</v>
      </c>
      <c r="M8" s="52">
        <f>M!M15</f>
        <v>32.9</v>
      </c>
      <c r="N8" s="54">
        <f>M!N15</f>
        <v>26</v>
      </c>
      <c r="O8" s="54">
        <f>M!O15</f>
        <v>0</v>
      </c>
      <c r="P8" s="35">
        <f t="shared" si="4"/>
        <v>26</v>
      </c>
      <c r="Q8" s="52">
        <f>M!Q15</f>
        <v>43.44</v>
      </c>
      <c r="R8" s="54">
        <f>M!R15</f>
        <v>23</v>
      </c>
      <c r="S8" s="54">
        <f>M!S15</f>
        <v>27</v>
      </c>
      <c r="T8" s="35">
        <f t="shared" si="5"/>
        <v>50</v>
      </c>
      <c r="U8" s="5">
        <f t="shared" si="6"/>
        <v>213.76999999999998</v>
      </c>
      <c r="V8" s="37">
        <v>6</v>
      </c>
      <c r="AA8" s="8"/>
    </row>
    <row r="9" spans="1:27" ht="12.75">
      <c r="A9" s="4">
        <v>5539</v>
      </c>
      <c r="B9" s="1" t="s">
        <v>80</v>
      </c>
      <c r="C9" s="1" t="s">
        <v>114</v>
      </c>
      <c r="D9" s="1" t="s">
        <v>316</v>
      </c>
      <c r="E9" s="5">
        <f>M!E27</f>
        <v>42.15</v>
      </c>
      <c r="F9" s="35">
        <f>M!F27</f>
        <v>0</v>
      </c>
      <c r="G9" s="5">
        <f t="shared" si="0"/>
        <v>42.15</v>
      </c>
      <c r="H9" s="5">
        <f t="shared" si="1"/>
        <v>77.85</v>
      </c>
      <c r="I9" s="5">
        <f>M!I27</f>
        <v>34.04</v>
      </c>
      <c r="J9" s="35">
        <f>M!J27</f>
        <v>0</v>
      </c>
      <c r="K9" s="5">
        <f t="shared" si="2"/>
        <v>34.04</v>
      </c>
      <c r="L9" s="5">
        <f t="shared" si="3"/>
        <v>65.96000000000001</v>
      </c>
      <c r="M9" s="52">
        <f>M!M27</f>
        <v>30.93</v>
      </c>
      <c r="N9" s="54">
        <f>M!N27</f>
        <v>17</v>
      </c>
      <c r="O9" s="54">
        <f>M!O27</f>
        <v>8</v>
      </c>
      <c r="P9" s="35">
        <f t="shared" si="4"/>
        <v>25</v>
      </c>
      <c r="Q9" s="52">
        <f>M!Q27</f>
        <v>47.94</v>
      </c>
      <c r="R9" s="54">
        <f>M!R27</f>
        <v>17</v>
      </c>
      <c r="S9" s="54">
        <f>M!S27</f>
        <v>20</v>
      </c>
      <c r="T9" s="35">
        <f t="shared" si="5"/>
        <v>37</v>
      </c>
      <c r="U9" s="5">
        <f t="shared" si="6"/>
        <v>205.81</v>
      </c>
      <c r="V9" s="53">
        <v>7</v>
      </c>
      <c r="AA9" s="7"/>
    </row>
    <row r="10" spans="1:27" ht="12.75">
      <c r="A10" s="4">
        <v>5522</v>
      </c>
      <c r="B10" s="1" t="s">
        <v>8</v>
      </c>
      <c r="C10" s="1" t="s">
        <v>198</v>
      </c>
      <c r="D10" s="1" t="s">
        <v>299</v>
      </c>
      <c r="E10" s="5">
        <f>M!E10</f>
        <v>39.71</v>
      </c>
      <c r="F10" s="35">
        <f>M!F10</f>
        <v>0</v>
      </c>
      <c r="G10" s="5">
        <f t="shared" si="0"/>
        <v>39.71</v>
      </c>
      <c r="H10" s="5">
        <f t="shared" si="1"/>
        <v>80.28999999999999</v>
      </c>
      <c r="I10" s="5">
        <f>M!I10</f>
        <v>32.56</v>
      </c>
      <c r="J10" s="35">
        <f>M!J10</f>
        <v>0</v>
      </c>
      <c r="K10" s="5">
        <f t="shared" si="2"/>
        <v>32.56</v>
      </c>
      <c r="L10" s="5">
        <f t="shared" si="3"/>
        <v>67.44</v>
      </c>
      <c r="M10" s="52">
        <f>M!M10</f>
        <v>32.22</v>
      </c>
      <c r="N10" s="54">
        <f>M!N10</f>
        <v>25</v>
      </c>
      <c r="O10" s="54">
        <f>M!O10</f>
        <v>8</v>
      </c>
      <c r="P10" s="35">
        <f t="shared" si="4"/>
        <v>33</v>
      </c>
      <c r="Q10" s="52">
        <f>M!Q10</f>
        <v>42.22</v>
      </c>
      <c r="R10" s="54">
        <f>M!R10</f>
        <v>12</v>
      </c>
      <c r="S10" s="54">
        <f>M!S10</f>
        <v>9</v>
      </c>
      <c r="T10" s="35">
        <f t="shared" si="5"/>
        <v>21</v>
      </c>
      <c r="U10" s="5">
        <f t="shared" si="6"/>
        <v>201.73</v>
      </c>
      <c r="V10" s="37">
        <v>8</v>
      </c>
      <c r="AA10" s="7"/>
    </row>
    <row r="11" spans="1:22" ht="12.75">
      <c r="A11" s="4">
        <v>5537</v>
      </c>
      <c r="B11" s="1" t="s">
        <v>313</v>
      </c>
      <c r="C11" s="1" t="s">
        <v>314</v>
      </c>
      <c r="D11" s="1" t="s">
        <v>315</v>
      </c>
      <c r="E11" s="5">
        <f>M!E25</f>
        <v>40.06</v>
      </c>
      <c r="F11" s="35">
        <f>M!F25</f>
        <v>15</v>
      </c>
      <c r="G11" s="5">
        <f t="shared" si="0"/>
        <v>55.06</v>
      </c>
      <c r="H11" s="5">
        <f t="shared" si="1"/>
        <v>64.94</v>
      </c>
      <c r="I11" s="5">
        <f>M!I25</f>
        <v>32.66</v>
      </c>
      <c r="J11" s="35">
        <f>M!J25</f>
        <v>5</v>
      </c>
      <c r="K11" s="5">
        <f t="shared" si="2"/>
        <v>37.66</v>
      </c>
      <c r="L11" s="5">
        <f t="shared" si="3"/>
        <v>62.34</v>
      </c>
      <c r="M11" s="52">
        <f>M!M25</f>
        <v>33.73</v>
      </c>
      <c r="N11" s="54">
        <f>M!N25</f>
        <v>19</v>
      </c>
      <c r="O11" s="54">
        <f>M!O25</f>
        <v>8</v>
      </c>
      <c r="P11" s="35">
        <f t="shared" si="4"/>
        <v>27</v>
      </c>
      <c r="Q11" s="52">
        <f>M!Q25</f>
        <v>46.52</v>
      </c>
      <c r="R11" s="54">
        <f>M!R25</f>
        <v>26</v>
      </c>
      <c r="S11" s="54">
        <f>M!S25</f>
        <v>20</v>
      </c>
      <c r="T11" s="35">
        <f t="shared" si="5"/>
        <v>46</v>
      </c>
      <c r="U11" s="5">
        <f t="shared" si="6"/>
        <v>200.28</v>
      </c>
      <c r="V11" s="37">
        <v>9</v>
      </c>
    </row>
    <row r="12" spans="1:22" ht="12.75">
      <c r="A12" s="4">
        <v>5524</v>
      </c>
      <c r="B12" s="1" t="s">
        <v>301</v>
      </c>
      <c r="C12" s="1" t="s">
        <v>302</v>
      </c>
      <c r="D12" s="1" t="s">
        <v>194</v>
      </c>
      <c r="E12" s="5">
        <f>M!E12</f>
        <v>45.41</v>
      </c>
      <c r="F12" s="35">
        <f>M!F12</f>
        <v>15</v>
      </c>
      <c r="G12" s="5">
        <f t="shared" si="0"/>
        <v>60.41</v>
      </c>
      <c r="H12" s="5">
        <f t="shared" si="1"/>
        <v>59.59</v>
      </c>
      <c r="I12" s="5">
        <f>M!I12</f>
        <v>36.52</v>
      </c>
      <c r="J12" s="35">
        <f>M!J12</f>
        <v>0</v>
      </c>
      <c r="K12" s="5">
        <f t="shared" si="2"/>
        <v>36.52</v>
      </c>
      <c r="L12" s="5">
        <f t="shared" si="3"/>
        <v>63.48</v>
      </c>
      <c r="M12" s="52">
        <f>M!M12</f>
        <v>32.92</v>
      </c>
      <c r="N12" s="54">
        <f>M!N12</f>
        <v>24</v>
      </c>
      <c r="O12" s="54">
        <f>M!O12</f>
        <v>8</v>
      </c>
      <c r="P12" s="35">
        <f t="shared" si="4"/>
        <v>32</v>
      </c>
      <c r="Q12" s="52">
        <f>M!Q12</f>
        <v>45.28</v>
      </c>
      <c r="R12" s="54">
        <f>M!R12</f>
        <v>23</v>
      </c>
      <c r="S12" s="54">
        <f>M!S12</f>
        <v>20</v>
      </c>
      <c r="T12" s="35">
        <f t="shared" si="5"/>
        <v>43</v>
      </c>
      <c r="U12" s="5">
        <f t="shared" si="6"/>
        <v>198.07</v>
      </c>
      <c r="V12" s="53">
        <v>10</v>
      </c>
    </row>
    <row r="13" spans="1:22" ht="12.75">
      <c r="A13" s="4">
        <v>5541</v>
      </c>
      <c r="B13" s="1" t="s">
        <v>301</v>
      </c>
      <c r="C13" s="1" t="s">
        <v>319</v>
      </c>
      <c r="D13" s="1" t="s">
        <v>315</v>
      </c>
      <c r="E13" s="5">
        <f>M!E29</f>
        <v>45.33</v>
      </c>
      <c r="F13" s="35">
        <f>M!F29</f>
        <v>5</v>
      </c>
      <c r="G13" s="5">
        <f t="shared" si="0"/>
        <v>50.33</v>
      </c>
      <c r="H13" s="5">
        <f t="shared" si="1"/>
        <v>69.67</v>
      </c>
      <c r="I13" s="5">
        <f>M!I29</f>
        <v>36.91</v>
      </c>
      <c r="J13" s="35">
        <f>M!J29</f>
        <v>10</v>
      </c>
      <c r="K13" s="5">
        <f t="shared" si="2"/>
        <v>46.91</v>
      </c>
      <c r="L13" s="5">
        <f t="shared" si="3"/>
        <v>53.09</v>
      </c>
      <c r="M13" s="52">
        <f>M!M29</f>
        <v>34.46</v>
      </c>
      <c r="N13" s="54">
        <f>M!N29</f>
        <v>25</v>
      </c>
      <c r="O13" s="54">
        <f>M!O29</f>
        <v>8</v>
      </c>
      <c r="P13" s="35">
        <f t="shared" si="4"/>
        <v>33</v>
      </c>
      <c r="Q13" s="52">
        <f>M!Q29</f>
        <v>45.34</v>
      </c>
      <c r="R13" s="54">
        <f>M!R29</f>
        <v>21</v>
      </c>
      <c r="S13" s="54">
        <f>M!S29</f>
        <v>20</v>
      </c>
      <c r="T13" s="35">
        <f t="shared" si="5"/>
        <v>41</v>
      </c>
      <c r="U13" s="5">
        <f t="shared" si="6"/>
        <v>196.76</v>
      </c>
      <c r="V13" s="37">
        <v>11</v>
      </c>
    </row>
    <row r="14" spans="1:22" ht="12.75">
      <c r="A14" s="49">
        <v>5512</v>
      </c>
      <c r="B14" t="s">
        <v>237</v>
      </c>
      <c r="C14" t="s">
        <v>111</v>
      </c>
      <c r="D14" s="39" t="s">
        <v>253</v>
      </c>
      <c r="E14" s="5">
        <f>M!E5</f>
        <v>49.49</v>
      </c>
      <c r="F14" s="35">
        <f>M!F5</f>
        <v>10</v>
      </c>
      <c r="G14" s="5">
        <f t="shared" si="0"/>
        <v>59.49</v>
      </c>
      <c r="H14" s="5">
        <f t="shared" si="1"/>
        <v>60.51</v>
      </c>
      <c r="I14" s="5">
        <f>M!I5</f>
        <v>39.11</v>
      </c>
      <c r="J14" s="35">
        <f>M!J5</f>
        <v>0</v>
      </c>
      <c r="K14" s="5">
        <f t="shared" si="2"/>
        <v>39.11</v>
      </c>
      <c r="L14" s="5">
        <f t="shared" si="3"/>
        <v>60.89</v>
      </c>
      <c r="M14" s="52">
        <f>M!M5</f>
        <v>34.18</v>
      </c>
      <c r="N14" s="54">
        <f>M!N5</f>
        <v>23</v>
      </c>
      <c r="O14" s="54">
        <f>M!O5</f>
        <v>8</v>
      </c>
      <c r="P14" s="35">
        <f t="shared" si="4"/>
        <v>31</v>
      </c>
      <c r="Q14" s="52">
        <f>M!Q5</f>
        <v>47.64</v>
      </c>
      <c r="R14" s="54">
        <f>M!R5</f>
        <v>22</v>
      </c>
      <c r="S14" s="54">
        <f>M!S5</f>
        <v>20</v>
      </c>
      <c r="T14" s="35">
        <f t="shared" si="5"/>
        <v>42</v>
      </c>
      <c r="U14" s="5">
        <f t="shared" si="6"/>
        <v>194.4</v>
      </c>
      <c r="V14" s="37">
        <v>12</v>
      </c>
    </row>
    <row r="15" spans="1:22" ht="12.75">
      <c r="A15" s="4">
        <v>5544</v>
      </c>
      <c r="B15" s="1" t="s">
        <v>205</v>
      </c>
      <c r="C15" s="1" t="s">
        <v>206</v>
      </c>
      <c r="D15" s="1" t="s">
        <v>82</v>
      </c>
      <c r="E15" s="5">
        <f>M!E32</f>
        <v>40.73</v>
      </c>
      <c r="F15" s="35">
        <f>M!F32</f>
        <v>0</v>
      </c>
      <c r="G15" s="5">
        <f t="shared" si="0"/>
        <v>40.73</v>
      </c>
      <c r="H15" s="5">
        <f t="shared" si="1"/>
        <v>79.27000000000001</v>
      </c>
      <c r="I15" s="5">
        <f>M!I32</f>
        <v>37.91</v>
      </c>
      <c r="J15" s="35">
        <f>M!J32</f>
        <v>10</v>
      </c>
      <c r="K15" s="5">
        <f t="shared" si="2"/>
        <v>47.91</v>
      </c>
      <c r="L15" s="5">
        <f t="shared" si="3"/>
        <v>52.09</v>
      </c>
      <c r="M15" s="52">
        <f>M!M32</f>
        <v>32.99</v>
      </c>
      <c r="N15" s="54">
        <f>M!N32</f>
        <v>25</v>
      </c>
      <c r="O15" s="54">
        <f>M!O32</f>
        <v>0</v>
      </c>
      <c r="P15" s="35">
        <f t="shared" si="4"/>
        <v>25</v>
      </c>
      <c r="Q15" s="52">
        <f>M!Q32</f>
        <v>42.84</v>
      </c>
      <c r="R15" s="54">
        <f>M!R32</f>
        <v>17</v>
      </c>
      <c r="S15" s="54">
        <f>M!S32</f>
        <v>20</v>
      </c>
      <c r="T15" s="35">
        <f t="shared" si="5"/>
        <v>37</v>
      </c>
      <c r="U15" s="5">
        <f t="shared" si="6"/>
        <v>193.36</v>
      </c>
      <c r="V15" s="53">
        <v>13</v>
      </c>
    </row>
    <row r="16" spans="1:22" ht="12.75">
      <c r="A16" s="4">
        <v>5534</v>
      </c>
      <c r="B16" s="1" t="s">
        <v>145</v>
      </c>
      <c r="C16" s="1" t="s">
        <v>210</v>
      </c>
      <c r="D16" s="1" t="s">
        <v>311</v>
      </c>
      <c r="E16" s="5">
        <f>M!E22</f>
        <v>42.3</v>
      </c>
      <c r="F16" s="35">
        <f>M!F22</f>
        <v>5</v>
      </c>
      <c r="G16" s="5">
        <f t="shared" si="0"/>
        <v>47.3</v>
      </c>
      <c r="H16" s="5">
        <f t="shared" si="1"/>
        <v>72.7</v>
      </c>
      <c r="I16" s="5">
        <f>M!I22</f>
        <v>36.5</v>
      </c>
      <c r="J16" s="35">
        <f>M!J22</f>
        <v>10</v>
      </c>
      <c r="K16" s="5">
        <f t="shared" si="2"/>
        <v>46.5</v>
      </c>
      <c r="L16" s="5">
        <f t="shared" si="3"/>
        <v>53.5</v>
      </c>
      <c r="M16" s="52">
        <f>M!M22</f>
        <v>32.91</v>
      </c>
      <c r="N16" s="54">
        <f>M!N22</f>
        <v>19</v>
      </c>
      <c r="O16" s="54">
        <f>M!O22</f>
        <v>8</v>
      </c>
      <c r="P16" s="35">
        <f t="shared" si="4"/>
        <v>27</v>
      </c>
      <c r="Q16" s="52">
        <f>M!Q22</f>
        <v>38.66</v>
      </c>
      <c r="R16" s="54">
        <f>M!R22</f>
        <v>24</v>
      </c>
      <c r="S16" s="54">
        <f>M!S22</f>
        <v>9</v>
      </c>
      <c r="T16" s="35">
        <f t="shared" si="5"/>
        <v>33</v>
      </c>
      <c r="U16" s="5">
        <f t="shared" si="6"/>
        <v>186.2</v>
      </c>
      <c r="V16" s="37">
        <v>14</v>
      </c>
    </row>
    <row r="17" spans="1:22" ht="12.75">
      <c r="A17" s="49">
        <v>5507</v>
      </c>
      <c r="B17" t="s">
        <v>325</v>
      </c>
      <c r="C17" t="s">
        <v>204</v>
      </c>
      <c r="D17" s="39" t="s">
        <v>253</v>
      </c>
      <c r="E17" s="5">
        <f>M!E4</f>
        <v>44.48</v>
      </c>
      <c r="F17" s="35">
        <f>M!F4</f>
        <v>10</v>
      </c>
      <c r="G17" s="5">
        <f>SUM(E17:F17)</f>
        <v>54.48</v>
      </c>
      <c r="H17" s="5">
        <f t="shared" si="1"/>
        <v>65.52000000000001</v>
      </c>
      <c r="I17" s="5">
        <f>M!I4</f>
        <v>33.31</v>
      </c>
      <c r="J17" s="35">
        <f>M!J4</f>
        <v>5</v>
      </c>
      <c r="K17" s="5">
        <f>SUM(I17:J17)</f>
        <v>38.31</v>
      </c>
      <c r="L17" s="5">
        <f t="shared" si="3"/>
        <v>61.69</v>
      </c>
      <c r="M17" s="52">
        <f>M!M4</f>
        <v>32.33</v>
      </c>
      <c r="N17" s="54">
        <f>M!N4</f>
        <v>19</v>
      </c>
      <c r="O17" s="54">
        <f>M!O4</f>
        <v>0</v>
      </c>
      <c r="P17" s="35">
        <f t="shared" si="4"/>
        <v>19</v>
      </c>
      <c r="Q17" s="52">
        <f>M!Q4</f>
        <v>47.1</v>
      </c>
      <c r="R17" s="54">
        <f>M!R4</f>
        <v>24</v>
      </c>
      <c r="S17" s="54">
        <f>M!S4</f>
        <v>14</v>
      </c>
      <c r="T17" s="35">
        <f>SUM(R17:S17)</f>
        <v>38</v>
      </c>
      <c r="U17" s="5">
        <f>SUM(H17,L17,P17,T17)</f>
        <v>184.21</v>
      </c>
      <c r="V17" s="37">
        <v>15</v>
      </c>
    </row>
    <row r="18" spans="1:22" ht="12.75">
      <c r="A18" s="4">
        <v>5540</v>
      </c>
      <c r="B18" s="8" t="s">
        <v>317</v>
      </c>
      <c r="C18" t="s">
        <v>318</v>
      </c>
      <c r="D18" s="72" t="s">
        <v>296</v>
      </c>
      <c r="E18" s="5">
        <f>M!E28</f>
        <v>48.35</v>
      </c>
      <c r="F18" s="35">
        <f>M!F28</f>
        <v>0</v>
      </c>
      <c r="G18" s="5">
        <f t="shared" si="0"/>
        <v>48.35</v>
      </c>
      <c r="H18" s="5">
        <f t="shared" si="1"/>
        <v>71.65</v>
      </c>
      <c r="I18" s="5">
        <f>M!I28</f>
        <v>41.13</v>
      </c>
      <c r="J18" s="35">
        <f>M!J28</f>
        <v>0</v>
      </c>
      <c r="K18" s="5">
        <f t="shared" si="2"/>
        <v>41.13</v>
      </c>
      <c r="L18" s="5">
        <f t="shared" si="3"/>
        <v>58.87</v>
      </c>
      <c r="M18" s="52">
        <f>M!M28</f>
        <v>33.36</v>
      </c>
      <c r="N18" s="54">
        <f>M!N28</f>
        <v>20</v>
      </c>
      <c r="O18" s="54">
        <f>M!O28</f>
        <v>8</v>
      </c>
      <c r="P18" s="35">
        <f t="shared" si="4"/>
        <v>28</v>
      </c>
      <c r="Q18" s="52">
        <f>M!Q28</f>
        <v>54.82</v>
      </c>
      <c r="R18" s="54">
        <f>M!R28</f>
        <v>12</v>
      </c>
      <c r="S18" s="54">
        <f>M!S28</f>
        <v>9</v>
      </c>
      <c r="T18" s="35">
        <f t="shared" si="5"/>
        <v>21</v>
      </c>
      <c r="U18" s="5">
        <f t="shared" si="6"/>
        <v>179.52</v>
      </c>
      <c r="V18" s="53">
        <v>16</v>
      </c>
    </row>
    <row r="19" spans="1:22" ht="12.75">
      <c r="A19" s="4">
        <v>5535</v>
      </c>
      <c r="B19" s="1" t="s">
        <v>195</v>
      </c>
      <c r="C19" s="1" t="s">
        <v>212</v>
      </c>
      <c r="D19" s="1" t="s">
        <v>201</v>
      </c>
      <c r="E19" s="5">
        <f>M!E23</f>
        <v>40.27</v>
      </c>
      <c r="F19" s="35">
        <f>M!F23</f>
        <v>5</v>
      </c>
      <c r="G19" s="5">
        <f t="shared" si="0"/>
        <v>45.27</v>
      </c>
      <c r="H19" s="5">
        <f t="shared" si="1"/>
        <v>74.72999999999999</v>
      </c>
      <c r="I19" s="5">
        <f>M!I23</f>
        <v>33.39</v>
      </c>
      <c r="J19" s="35">
        <f>M!J23</f>
        <v>0</v>
      </c>
      <c r="K19" s="5">
        <f t="shared" si="2"/>
        <v>33.39</v>
      </c>
      <c r="L19" s="5">
        <f t="shared" si="3"/>
        <v>66.61</v>
      </c>
      <c r="M19" s="52">
        <f>M!M23</f>
        <v>33.73</v>
      </c>
      <c r="N19" s="54">
        <f>M!N23</f>
        <v>22</v>
      </c>
      <c r="O19" s="54">
        <f>M!O23</f>
        <v>8</v>
      </c>
      <c r="P19" s="35">
        <f t="shared" si="4"/>
        <v>30</v>
      </c>
      <c r="Q19" s="52">
        <f>M!Q23</f>
        <v>17.11</v>
      </c>
      <c r="R19" s="54">
        <f>M!R23</f>
        <v>6</v>
      </c>
      <c r="S19" s="54">
        <f>M!S23</f>
        <v>0</v>
      </c>
      <c r="T19" s="35">
        <f t="shared" si="5"/>
        <v>6</v>
      </c>
      <c r="U19" s="5">
        <f t="shared" si="6"/>
        <v>177.33999999999997</v>
      </c>
      <c r="V19" s="37">
        <v>17</v>
      </c>
    </row>
    <row r="20" spans="1:22" ht="12.75">
      <c r="A20" s="4">
        <v>5528</v>
      </c>
      <c r="B20" s="1" t="s">
        <v>305</v>
      </c>
      <c r="C20" s="1" t="s">
        <v>91</v>
      </c>
      <c r="D20" s="1" t="s">
        <v>201</v>
      </c>
      <c r="E20" s="5">
        <f>M!E16</f>
        <v>47.34</v>
      </c>
      <c r="F20" s="35">
        <f>M!F16</f>
        <v>20</v>
      </c>
      <c r="G20" s="5">
        <f t="shared" si="0"/>
        <v>67.34</v>
      </c>
      <c r="H20" s="5">
        <f t="shared" si="1"/>
        <v>52.66</v>
      </c>
      <c r="I20" s="5">
        <f>M!I16</f>
        <v>37.16</v>
      </c>
      <c r="J20" s="35">
        <f>M!J16</f>
        <v>5</v>
      </c>
      <c r="K20" s="5">
        <f t="shared" si="2"/>
        <v>42.16</v>
      </c>
      <c r="L20" s="5">
        <f t="shared" si="3"/>
        <v>57.84</v>
      </c>
      <c r="M20" s="52">
        <f>M!M16</f>
        <v>35.45</v>
      </c>
      <c r="N20" s="54">
        <f>M!N16</f>
        <v>25</v>
      </c>
      <c r="O20" s="54">
        <f>M!O16</f>
        <v>0</v>
      </c>
      <c r="P20" s="35">
        <f t="shared" si="4"/>
        <v>25</v>
      </c>
      <c r="Q20" s="52">
        <f>M!Q16</f>
        <v>42.4</v>
      </c>
      <c r="R20" s="54">
        <f>M!R16</f>
        <v>17</v>
      </c>
      <c r="S20" s="54">
        <f>M!S16</f>
        <v>20</v>
      </c>
      <c r="T20" s="35">
        <f t="shared" si="5"/>
        <v>37</v>
      </c>
      <c r="U20" s="5">
        <f t="shared" si="6"/>
        <v>172.5</v>
      </c>
      <c r="V20" s="37">
        <v>18</v>
      </c>
    </row>
    <row r="21" spans="1:22" ht="12.75">
      <c r="A21" s="4">
        <v>5520</v>
      </c>
      <c r="B21" s="1" t="s">
        <v>35</v>
      </c>
      <c r="C21" s="1" t="s">
        <v>297</v>
      </c>
      <c r="D21" s="1" t="s">
        <v>298</v>
      </c>
      <c r="E21" s="5">
        <f>M!E8</f>
        <v>49.81</v>
      </c>
      <c r="F21" s="35">
        <f>M!F8</f>
        <v>5</v>
      </c>
      <c r="G21" s="5">
        <f t="shared" si="0"/>
        <v>54.81</v>
      </c>
      <c r="H21" s="5">
        <f t="shared" si="1"/>
        <v>65.19</v>
      </c>
      <c r="I21" s="5">
        <f>M!I8</f>
        <v>38.6</v>
      </c>
      <c r="J21" s="35">
        <f>M!J8</f>
        <v>5</v>
      </c>
      <c r="K21" s="5">
        <f t="shared" si="2"/>
        <v>43.6</v>
      </c>
      <c r="L21" s="5">
        <f t="shared" si="3"/>
        <v>56.4</v>
      </c>
      <c r="M21" s="52">
        <f>M!M8</f>
        <v>31.68</v>
      </c>
      <c r="N21" s="54">
        <f>M!N8</f>
        <v>22</v>
      </c>
      <c r="O21" s="54">
        <f>M!O8</f>
        <v>0</v>
      </c>
      <c r="P21" s="35">
        <f t="shared" si="4"/>
        <v>22</v>
      </c>
      <c r="Q21" s="52">
        <f>M!Q8</f>
        <v>47.22</v>
      </c>
      <c r="R21" s="54">
        <f>M!R8</f>
        <v>15</v>
      </c>
      <c r="S21" s="54">
        <f>M!S8</f>
        <v>9</v>
      </c>
      <c r="T21" s="35">
        <f t="shared" si="5"/>
        <v>24</v>
      </c>
      <c r="U21" s="5">
        <f t="shared" si="6"/>
        <v>167.59</v>
      </c>
      <c r="V21" s="53">
        <v>19</v>
      </c>
    </row>
    <row r="22" spans="1:22" ht="12.75">
      <c r="A22" s="4">
        <v>5519</v>
      </c>
      <c r="B22" s="1" t="s">
        <v>294</v>
      </c>
      <c r="C22" s="1" t="s">
        <v>295</v>
      </c>
      <c r="D22" s="81" t="s">
        <v>296</v>
      </c>
      <c r="E22" s="5">
        <f>M!E7</f>
        <v>49.33</v>
      </c>
      <c r="F22" s="35">
        <f>M!F7</f>
        <v>0</v>
      </c>
      <c r="G22" s="5">
        <f t="shared" si="0"/>
        <v>49.33</v>
      </c>
      <c r="H22" s="5">
        <f t="shared" si="1"/>
        <v>70.67</v>
      </c>
      <c r="I22" s="5">
        <f>M!I7</f>
        <v>47.56</v>
      </c>
      <c r="J22" s="35">
        <f>M!J7</f>
        <v>0</v>
      </c>
      <c r="K22" s="5">
        <f t="shared" si="2"/>
        <v>47.56</v>
      </c>
      <c r="L22" s="5">
        <f t="shared" si="3"/>
        <v>52.44</v>
      </c>
      <c r="M22" s="52">
        <f>M!M7</f>
        <v>40.99</v>
      </c>
      <c r="N22" s="54">
        <f>M!N7</f>
        <v>15</v>
      </c>
      <c r="O22" s="54">
        <f>M!O7</f>
        <v>0</v>
      </c>
      <c r="P22" s="35">
        <f t="shared" si="4"/>
        <v>15</v>
      </c>
      <c r="Q22" s="52">
        <f>M!Q7</f>
        <v>47.56</v>
      </c>
      <c r="R22" s="54">
        <f>M!R7</f>
        <v>21</v>
      </c>
      <c r="S22" s="54">
        <f>M!S7</f>
        <v>0</v>
      </c>
      <c r="T22" s="35">
        <f t="shared" si="5"/>
        <v>21</v>
      </c>
      <c r="U22" s="5">
        <f t="shared" si="6"/>
        <v>159.11</v>
      </c>
      <c r="V22" s="37">
        <v>20</v>
      </c>
    </row>
    <row r="23" spans="1:22" ht="12.75">
      <c r="A23" s="4">
        <v>5526</v>
      </c>
      <c r="B23" s="1" t="s">
        <v>199</v>
      </c>
      <c r="C23" s="1" t="s">
        <v>200</v>
      </c>
      <c r="D23" s="1" t="s">
        <v>304</v>
      </c>
      <c r="E23" s="5">
        <f>M!E14</f>
        <v>46.51</v>
      </c>
      <c r="F23" s="35">
        <f>M!F14</f>
        <v>15</v>
      </c>
      <c r="G23" s="5">
        <f>SUM(E23:F23)</f>
        <v>61.51</v>
      </c>
      <c r="H23" s="5">
        <f>120-G23</f>
        <v>58.49</v>
      </c>
      <c r="I23" s="5">
        <f>M!I14</f>
        <v>36.84</v>
      </c>
      <c r="J23" s="35">
        <f>M!J14</f>
        <v>5</v>
      </c>
      <c r="K23" s="5">
        <f>SUM(I23:J23)</f>
        <v>41.84</v>
      </c>
      <c r="L23" s="5">
        <f>100-K23</f>
        <v>58.16</v>
      </c>
      <c r="M23" s="52">
        <f>M!M14</f>
        <v>32.9</v>
      </c>
      <c r="N23" s="54">
        <f>M!N14</f>
        <v>23</v>
      </c>
      <c r="O23" s="54">
        <f>M!O14</f>
        <v>0</v>
      </c>
      <c r="P23" s="35">
        <f t="shared" si="4"/>
        <v>23</v>
      </c>
      <c r="Q23" s="52">
        <f>M!Q14</f>
        <v>47.36</v>
      </c>
      <c r="R23" s="54">
        <f>M!R14</f>
        <v>8</v>
      </c>
      <c r="S23" s="54">
        <f>M!S14</f>
        <v>9</v>
      </c>
      <c r="T23" s="35">
        <f>SUM(R23:S23)</f>
        <v>17</v>
      </c>
      <c r="U23" s="5">
        <f>SUM(H23,L23,P23,T23)</f>
        <v>156.65</v>
      </c>
      <c r="V23" s="37">
        <v>21</v>
      </c>
    </row>
    <row r="24" spans="1:22" ht="12.75">
      <c r="A24" s="4">
        <v>5531</v>
      </c>
      <c r="B24" s="1" t="s">
        <v>179</v>
      </c>
      <c r="C24" s="1" t="s">
        <v>246</v>
      </c>
      <c r="D24" s="1" t="s">
        <v>82</v>
      </c>
      <c r="E24" s="5">
        <f>M!E19</f>
        <v>45.38</v>
      </c>
      <c r="F24" s="35">
        <f>M!F19</f>
        <v>10</v>
      </c>
      <c r="G24" s="5">
        <f t="shared" si="0"/>
        <v>55.38</v>
      </c>
      <c r="H24" s="5">
        <f t="shared" si="1"/>
        <v>64.62</v>
      </c>
      <c r="I24" s="5">
        <f>M!I19</f>
        <v>45.42</v>
      </c>
      <c r="J24" s="35">
        <f>M!J19</f>
        <v>15</v>
      </c>
      <c r="K24" s="5">
        <f t="shared" si="2"/>
        <v>60.42</v>
      </c>
      <c r="L24" s="5">
        <f t="shared" si="3"/>
        <v>39.58</v>
      </c>
      <c r="M24" s="52">
        <f>M!M19</f>
        <v>35.5</v>
      </c>
      <c r="N24" s="54">
        <f>M!N19</f>
        <v>25</v>
      </c>
      <c r="O24" s="54">
        <f>M!O19</f>
        <v>0</v>
      </c>
      <c r="P24" s="35">
        <f t="shared" si="4"/>
        <v>25</v>
      </c>
      <c r="Q24" s="52">
        <f>M!Q19</f>
        <v>51.88</v>
      </c>
      <c r="R24" s="54">
        <f>M!R19</f>
        <v>19</v>
      </c>
      <c r="S24" s="54">
        <f>M!S19</f>
        <v>0</v>
      </c>
      <c r="T24" s="35">
        <f t="shared" si="5"/>
        <v>19</v>
      </c>
      <c r="U24" s="5">
        <f t="shared" si="6"/>
        <v>148.2</v>
      </c>
      <c r="V24" s="53">
        <v>22</v>
      </c>
    </row>
    <row r="25" spans="1:22" ht="12.75">
      <c r="A25" s="4">
        <v>5530</v>
      </c>
      <c r="B25" s="1" t="s">
        <v>208</v>
      </c>
      <c r="C25" s="1" t="s">
        <v>209</v>
      </c>
      <c r="D25" s="1" t="s">
        <v>82</v>
      </c>
      <c r="E25" s="5">
        <f>M!E18</f>
        <v>46.47</v>
      </c>
      <c r="F25" s="35">
        <f>M!F18</f>
        <v>0</v>
      </c>
      <c r="G25" s="5">
        <f t="shared" si="0"/>
        <v>46.47</v>
      </c>
      <c r="H25" s="5">
        <f t="shared" si="1"/>
        <v>73.53</v>
      </c>
      <c r="I25" s="5">
        <f>M!I18</f>
        <v>0</v>
      </c>
      <c r="J25" s="35">
        <f>M!J18</f>
        <v>100</v>
      </c>
      <c r="K25" s="5">
        <f t="shared" si="2"/>
        <v>100</v>
      </c>
      <c r="L25" s="5">
        <f t="shared" si="3"/>
        <v>0</v>
      </c>
      <c r="M25" s="52">
        <f>M!M18</f>
        <v>32.87</v>
      </c>
      <c r="N25" s="54">
        <f>M!N18</f>
        <v>22</v>
      </c>
      <c r="O25" s="54">
        <f>M!O18</f>
        <v>8</v>
      </c>
      <c r="P25" s="35">
        <f t="shared" si="4"/>
        <v>30</v>
      </c>
      <c r="Q25" s="52">
        <f>M!Q18</f>
        <v>42.11</v>
      </c>
      <c r="R25" s="54">
        <f>M!R18</f>
        <v>13</v>
      </c>
      <c r="S25" s="54">
        <f>M!S18</f>
        <v>27</v>
      </c>
      <c r="T25" s="35">
        <f t="shared" si="5"/>
        <v>40</v>
      </c>
      <c r="U25" s="5">
        <f t="shared" si="6"/>
        <v>143.53</v>
      </c>
      <c r="V25" s="37">
        <v>23</v>
      </c>
    </row>
    <row r="26" spans="1:22" ht="12.75">
      <c r="A26" s="4">
        <v>5523</v>
      </c>
      <c r="B26" s="1" t="s">
        <v>221</v>
      </c>
      <c r="C26" s="1" t="s">
        <v>300</v>
      </c>
      <c r="D26" s="1" t="s">
        <v>82</v>
      </c>
      <c r="E26" s="5">
        <f>M!E11</f>
        <v>0</v>
      </c>
      <c r="F26" s="35">
        <f>M!F11</f>
        <v>120</v>
      </c>
      <c r="G26" s="5">
        <f t="shared" si="0"/>
        <v>120</v>
      </c>
      <c r="H26" s="5">
        <f t="shared" si="1"/>
        <v>0</v>
      </c>
      <c r="I26" s="5">
        <f>M!I11</f>
        <v>31.65</v>
      </c>
      <c r="J26" s="35">
        <f>M!J11</f>
        <v>0</v>
      </c>
      <c r="K26" s="5">
        <f t="shared" si="2"/>
        <v>31.65</v>
      </c>
      <c r="L26" s="5">
        <f t="shared" si="3"/>
        <v>68.35</v>
      </c>
      <c r="M26" s="52">
        <f>M!M11</f>
        <v>33.63</v>
      </c>
      <c r="N26" s="54">
        <f>M!N11</f>
        <v>27</v>
      </c>
      <c r="O26" s="54">
        <f>M!O11</f>
        <v>0</v>
      </c>
      <c r="P26" s="35">
        <f t="shared" si="4"/>
        <v>27</v>
      </c>
      <c r="Q26" s="52">
        <f>M!Q11</f>
        <v>47.22</v>
      </c>
      <c r="R26" s="54">
        <f>M!R11</f>
        <v>25</v>
      </c>
      <c r="S26" s="54">
        <f>M!S11</f>
        <v>20</v>
      </c>
      <c r="T26" s="35">
        <f t="shared" si="5"/>
        <v>45</v>
      </c>
      <c r="U26" s="5">
        <f t="shared" si="6"/>
        <v>140.35</v>
      </c>
      <c r="V26" s="37">
        <v>24</v>
      </c>
    </row>
    <row r="27" spans="1:22" ht="12.75">
      <c r="A27" s="4">
        <v>5503</v>
      </c>
      <c r="B27" t="s">
        <v>100</v>
      </c>
      <c r="C27" t="s">
        <v>75</v>
      </c>
      <c r="D27" s="39" t="s">
        <v>253</v>
      </c>
      <c r="E27" s="5">
        <f>M!E3</f>
        <v>45.11</v>
      </c>
      <c r="F27" s="35">
        <f>M!F3</f>
        <v>0</v>
      </c>
      <c r="G27" s="5">
        <f>SUM(E27:F27)</f>
        <v>45.11</v>
      </c>
      <c r="H27" s="5">
        <f>120-G27</f>
        <v>74.89</v>
      </c>
      <c r="I27" s="5">
        <f>M!I3</f>
        <v>37.84</v>
      </c>
      <c r="J27" s="35">
        <f>M!J3</f>
        <v>0</v>
      </c>
      <c r="K27" s="5">
        <f>SUM(I27:J27)</f>
        <v>37.84</v>
      </c>
      <c r="L27" s="5">
        <f>100-K27</f>
        <v>62.16</v>
      </c>
      <c r="M27" s="52" t="str">
        <f>M!M3</f>
        <v>не явка</v>
      </c>
      <c r="N27" s="54">
        <f>M!N3</f>
        <v>0</v>
      </c>
      <c r="O27" s="54">
        <f>M!O3</f>
        <v>0</v>
      </c>
      <c r="P27" s="35">
        <f>SUM(N27:O27)</f>
        <v>0</v>
      </c>
      <c r="Q27" s="52">
        <f>M!Q3</f>
        <v>0</v>
      </c>
      <c r="R27" s="54">
        <f>M!R3</f>
        <v>0</v>
      </c>
      <c r="S27" s="54">
        <f>M!S3</f>
        <v>0</v>
      </c>
      <c r="T27" s="35">
        <f>SUM(R27:S27)</f>
        <v>0</v>
      </c>
      <c r="U27" s="5">
        <f>SUM(H27,L27,P27,T27)</f>
        <v>137.05</v>
      </c>
      <c r="V27" s="53">
        <v>25</v>
      </c>
    </row>
    <row r="28" spans="1:22" ht="12.75">
      <c r="A28" s="4">
        <v>5518</v>
      </c>
      <c r="B28" t="s">
        <v>169</v>
      </c>
      <c r="C28" t="s">
        <v>197</v>
      </c>
      <c r="D28" s="72" t="s">
        <v>293</v>
      </c>
      <c r="E28" s="5">
        <f>M!E6</f>
        <v>0</v>
      </c>
      <c r="F28" s="35">
        <f>M!F6</f>
        <v>120</v>
      </c>
      <c r="G28" s="5">
        <f t="shared" si="0"/>
        <v>120</v>
      </c>
      <c r="H28" s="5">
        <f t="shared" si="1"/>
        <v>0</v>
      </c>
      <c r="I28" s="5">
        <f>M!I6</f>
        <v>35.83</v>
      </c>
      <c r="J28" s="35">
        <f>M!J6</f>
        <v>5</v>
      </c>
      <c r="K28" s="5">
        <f t="shared" si="2"/>
        <v>40.83</v>
      </c>
      <c r="L28" s="5">
        <f t="shared" si="3"/>
        <v>59.17</v>
      </c>
      <c r="M28" s="52">
        <f>M!M6</f>
        <v>31.88</v>
      </c>
      <c r="N28" s="54">
        <f>M!N6</f>
        <v>25</v>
      </c>
      <c r="O28" s="54">
        <f>M!O6</f>
        <v>0</v>
      </c>
      <c r="P28" s="35">
        <f t="shared" si="4"/>
        <v>25</v>
      </c>
      <c r="Q28" s="52">
        <f>M!Q6</f>
        <v>43.74</v>
      </c>
      <c r="R28" s="54">
        <f>M!R6</f>
        <v>24</v>
      </c>
      <c r="S28" s="54">
        <f>M!S6</f>
        <v>20</v>
      </c>
      <c r="T28" s="35">
        <f t="shared" si="5"/>
        <v>44</v>
      </c>
      <c r="U28" s="5">
        <f t="shared" si="6"/>
        <v>128.17000000000002</v>
      </c>
      <c r="V28" s="37">
        <v>26</v>
      </c>
    </row>
    <row r="29" spans="1:22" ht="12.75">
      <c r="A29" s="4">
        <v>5546</v>
      </c>
      <c r="B29" s="1" t="s">
        <v>73</v>
      </c>
      <c r="C29" s="1" t="s">
        <v>119</v>
      </c>
      <c r="D29" s="1" t="s">
        <v>82</v>
      </c>
      <c r="E29" s="5">
        <f>M!E34</f>
        <v>43.72</v>
      </c>
      <c r="F29" s="35">
        <f>M!F34</f>
        <v>10</v>
      </c>
      <c r="G29" s="5">
        <f t="shared" si="0"/>
        <v>53.72</v>
      </c>
      <c r="H29" s="5">
        <f t="shared" si="1"/>
        <v>66.28</v>
      </c>
      <c r="I29" s="5">
        <f>M!I34</f>
        <v>0</v>
      </c>
      <c r="J29" s="35">
        <f>M!J34</f>
        <v>100</v>
      </c>
      <c r="K29" s="5">
        <f t="shared" si="2"/>
        <v>100</v>
      </c>
      <c r="L29" s="5">
        <f t="shared" si="3"/>
        <v>0</v>
      </c>
      <c r="M29" s="52">
        <f>M!M34</f>
        <v>34.03</v>
      </c>
      <c r="N29" s="54">
        <f>M!N34</f>
        <v>25</v>
      </c>
      <c r="O29" s="54">
        <f>M!O34</f>
        <v>8</v>
      </c>
      <c r="P29" s="35">
        <f t="shared" si="4"/>
        <v>33</v>
      </c>
      <c r="Q29" s="52">
        <f>M!Q34</f>
        <v>46.87</v>
      </c>
      <c r="R29" s="54">
        <f>M!R34</f>
        <v>18</v>
      </c>
      <c r="S29" s="54">
        <f>M!S34</f>
        <v>9</v>
      </c>
      <c r="T29" s="35">
        <f t="shared" si="5"/>
        <v>27</v>
      </c>
      <c r="U29" s="5">
        <f t="shared" si="6"/>
        <v>126.28</v>
      </c>
      <c r="V29" s="37">
        <v>27</v>
      </c>
    </row>
    <row r="30" spans="1:22" ht="12.75">
      <c r="A30" s="4">
        <v>5532</v>
      </c>
      <c r="B30" s="1" t="s">
        <v>97</v>
      </c>
      <c r="C30" s="1" t="s">
        <v>309</v>
      </c>
      <c r="D30" s="1" t="s">
        <v>82</v>
      </c>
      <c r="E30" s="5">
        <f>M!E20</f>
        <v>0</v>
      </c>
      <c r="F30" s="35">
        <f>M!F20</f>
        <v>120</v>
      </c>
      <c r="G30" s="5">
        <f t="shared" si="0"/>
        <v>120</v>
      </c>
      <c r="H30" s="5">
        <f t="shared" si="1"/>
        <v>0</v>
      </c>
      <c r="I30" s="5">
        <f>M!I20</f>
        <v>36.92</v>
      </c>
      <c r="J30" s="35">
        <f>M!J20</f>
        <v>10</v>
      </c>
      <c r="K30" s="5">
        <f t="shared" si="2"/>
        <v>46.92</v>
      </c>
      <c r="L30" s="5">
        <f t="shared" si="3"/>
        <v>53.08</v>
      </c>
      <c r="M30" s="52">
        <f>M!M20</f>
        <v>32.02</v>
      </c>
      <c r="N30" s="54">
        <f>M!N20</f>
        <v>24</v>
      </c>
      <c r="O30" s="54">
        <f>M!O20</f>
        <v>8</v>
      </c>
      <c r="P30" s="35">
        <f t="shared" si="4"/>
        <v>32</v>
      </c>
      <c r="Q30" s="52">
        <f>M!Q20</f>
        <v>31.33</v>
      </c>
      <c r="R30" s="54">
        <f>M!R20</f>
        <v>6</v>
      </c>
      <c r="S30" s="54">
        <f>M!S20</f>
        <v>20</v>
      </c>
      <c r="T30" s="35">
        <f t="shared" si="5"/>
        <v>26</v>
      </c>
      <c r="U30" s="5">
        <f t="shared" si="6"/>
        <v>111.08</v>
      </c>
      <c r="V30" s="53">
        <v>28</v>
      </c>
    </row>
    <row r="31" spans="1:22" ht="12.75">
      <c r="A31" s="4">
        <v>5529</v>
      </c>
      <c r="B31" s="1" t="s">
        <v>306</v>
      </c>
      <c r="C31" s="1" t="s">
        <v>307</v>
      </c>
      <c r="D31" s="72" t="s">
        <v>308</v>
      </c>
      <c r="E31" s="5">
        <f>M!E17</f>
        <v>50.79</v>
      </c>
      <c r="F31" s="35">
        <f>M!F17</f>
        <v>10</v>
      </c>
      <c r="G31" s="5">
        <f t="shared" si="0"/>
        <v>60.79</v>
      </c>
      <c r="H31" s="5">
        <f t="shared" si="1"/>
        <v>59.21</v>
      </c>
      <c r="I31" s="5">
        <f>M!I17</f>
        <v>43.64</v>
      </c>
      <c r="J31" s="35">
        <f>M!J17</f>
        <v>5</v>
      </c>
      <c r="K31" s="5">
        <f t="shared" si="2"/>
        <v>48.64</v>
      </c>
      <c r="L31" s="5">
        <f t="shared" si="3"/>
        <v>51.36</v>
      </c>
      <c r="M31" s="52" t="str">
        <f>M!M17</f>
        <v>не явка</v>
      </c>
      <c r="N31" s="54">
        <f>M!N17</f>
        <v>0</v>
      </c>
      <c r="O31" s="54">
        <f>M!O17</f>
        <v>0</v>
      </c>
      <c r="P31" s="35">
        <f t="shared" si="4"/>
        <v>0</v>
      </c>
      <c r="Q31" s="52" t="str">
        <f>M!Q17</f>
        <v>не явка</v>
      </c>
      <c r="R31" s="54">
        <f>M!R17</f>
        <v>0</v>
      </c>
      <c r="S31" s="54">
        <f>M!S17</f>
        <v>0</v>
      </c>
      <c r="T31" s="35">
        <f t="shared" si="5"/>
        <v>0</v>
      </c>
      <c r="U31" s="5">
        <f t="shared" si="6"/>
        <v>110.57</v>
      </c>
      <c r="V31" s="37">
        <v>29</v>
      </c>
    </row>
    <row r="32" spans="1:22" ht="12.75">
      <c r="A32" s="4">
        <v>5536</v>
      </c>
      <c r="B32" s="1" t="s">
        <v>105</v>
      </c>
      <c r="C32" s="1" t="s">
        <v>312</v>
      </c>
      <c r="D32" s="1" t="s">
        <v>304</v>
      </c>
      <c r="E32" s="5">
        <f>M!E24</f>
        <v>0</v>
      </c>
      <c r="F32" s="35">
        <f>M!F24</f>
        <v>120</v>
      </c>
      <c r="G32" s="5">
        <f t="shared" si="0"/>
        <v>120</v>
      </c>
      <c r="H32" s="5">
        <f t="shared" si="1"/>
        <v>0</v>
      </c>
      <c r="I32" s="5">
        <f>M!I24</f>
        <v>36.75</v>
      </c>
      <c r="J32" s="35">
        <f>M!J24</f>
        <v>20</v>
      </c>
      <c r="K32" s="5">
        <f t="shared" si="2"/>
        <v>56.75</v>
      </c>
      <c r="L32" s="5">
        <f t="shared" si="3"/>
        <v>43.25</v>
      </c>
      <c r="M32" s="52">
        <f>M!M24</f>
        <v>32.31</v>
      </c>
      <c r="N32" s="54">
        <f>M!N24</f>
        <v>15</v>
      </c>
      <c r="O32" s="54">
        <f>M!O24</f>
        <v>0</v>
      </c>
      <c r="P32" s="35">
        <f t="shared" si="4"/>
        <v>15</v>
      </c>
      <c r="Q32" s="52">
        <f>M!Q24</f>
        <v>47.66</v>
      </c>
      <c r="R32" s="54">
        <f>M!R24</f>
        <v>15</v>
      </c>
      <c r="S32" s="54">
        <f>M!S24</f>
        <v>9</v>
      </c>
      <c r="T32" s="35">
        <f t="shared" si="5"/>
        <v>24</v>
      </c>
      <c r="U32" s="5">
        <f t="shared" si="6"/>
        <v>82.25</v>
      </c>
      <c r="V32" s="37">
        <v>30</v>
      </c>
    </row>
    <row r="33" spans="1:22" ht="12.75">
      <c r="A33" s="4">
        <v>5533</v>
      </c>
      <c r="B33" s="1" t="s">
        <v>226</v>
      </c>
      <c r="C33" s="1" t="s">
        <v>310</v>
      </c>
      <c r="D33" s="1" t="s">
        <v>82</v>
      </c>
      <c r="E33" s="5">
        <f>M!E21</f>
        <v>0</v>
      </c>
      <c r="F33" s="35">
        <f>M!F21</f>
        <v>120</v>
      </c>
      <c r="G33" s="5">
        <f t="shared" si="0"/>
        <v>120</v>
      </c>
      <c r="H33" s="5">
        <f t="shared" si="1"/>
        <v>0</v>
      </c>
      <c r="I33" s="5">
        <f>M!I21</f>
        <v>0</v>
      </c>
      <c r="J33" s="35">
        <f>M!J21</f>
        <v>100</v>
      </c>
      <c r="K33" s="5">
        <f t="shared" si="2"/>
        <v>100</v>
      </c>
      <c r="L33" s="5">
        <f t="shared" si="3"/>
        <v>0</v>
      </c>
      <c r="M33" s="52">
        <f>M!M21</f>
        <v>35.13</v>
      </c>
      <c r="N33" s="54">
        <f>M!N21</f>
        <v>15</v>
      </c>
      <c r="O33" s="54">
        <f>M!O21</f>
        <v>8</v>
      </c>
      <c r="P33" s="35">
        <f t="shared" si="4"/>
        <v>23</v>
      </c>
      <c r="Q33" s="52">
        <f>M!Q21</f>
        <v>47.9</v>
      </c>
      <c r="R33" s="54">
        <f>M!R21</f>
        <v>23</v>
      </c>
      <c r="S33" s="54">
        <f>M!S21</f>
        <v>9</v>
      </c>
      <c r="T33" s="35">
        <f t="shared" si="5"/>
        <v>32</v>
      </c>
      <c r="U33" s="5">
        <f t="shared" si="6"/>
        <v>55</v>
      </c>
      <c r="V33" s="53">
        <v>31</v>
      </c>
    </row>
    <row r="34" spans="1:22" ht="12.75">
      <c r="A34" s="4">
        <v>5538</v>
      </c>
      <c r="B34" s="1" t="s">
        <v>117</v>
      </c>
      <c r="C34" s="1" t="s">
        <v>124</v>
      </c>
      <c r="D34" s="1" t="s">
        <v>82</v>
      </c>
      <c r="E34" s="5">
        <f>M!E26</f>
        <v>0</v>
      </c>
      <c r="F34" s="35">
        <f>M!F26</f>
        <v>120</v>
      </c>
      <c r="G34" s="5">
        <f t="shared" si="0"/>
        <v>120</v>
      </c>
      <c r="H34" s="5">
        <f t="shared" si="1"/>
        <v>0</v>
      </c>
      <c r="I34" s="5">
        <f>M!I26</f>
        <v>0</v>
      </c>
      <c r="J34" s="35">
        <f>M!J26</f>
        <v>100</v>
      </c>
      <c r="K34" s="5">
        <f t="shared" si="2"/>
        <v>100</v>
      </c>
      <c r="L34" s="5">
        <f t="shared" si="3"/>
        <v>0</v>
      </c>
      <c r="M34" s="52" t="str">
        <f>M!M26</f>
        <v>не явка</v>
      </c>
      <c r="N34" s="54">
        <f>M!N26</f>
        <v>0</v>
      </c>
      <c r="O34" s="54">
        <f>M!O26</f>
        <v>0</v>
      </c>
      <c r="P34" s="35">
        <f t="shared" si="4"/>
        <v>0</v>
      </c>
      <c r="Q34" s="52" t="str">
        <f>M!Q26</f>
        <v>не явка</v>
      </c>
      <c r="R34" s="54">
        <f>M!R26</f>
        <v>0</v>
      </c>
      <c r="S34" s="54">
        <f>M!S26</f>
        <v>0</v>
      </c>
      <c r="T34" s="35">
        <f t="shared" si="5"/>
        <v>0</v>
      </c>
      <c r="U34" s="5">
        <f t="shared" si="6"/>
        <v>0</v>
      </c>
      <c r="V34" s="37"/>
    </row>
    <row r="35" spans="1:22" ht="12.75">
      <c r="A35" s="4"/>
      <c r="B35" s="1"/>
      <c r="C35" s="1"/>
      <c r="E35" s="5"/>
      <c r="F35" s="35"/>
      <c r="G35" s="5"/>
      <c r="H35" s="5"/>
      <c r="I35" s="5"/>
      <c r="J35" s="35"/>
      <c r="K35" s="5"/>
      <c r="L35" s="5"/>
      <c r="M35" s="5"/>
      <c r="N35" s="35"/>
      <c r="O35" s="35"/>
      <c r="P35" s="35"/>
      <c r="Q35" s="5"/>
      <c r="R35" s="35"/>
      <c r="S35" s="35"/>
      <c r="T35" s="35"/>
      <c r="U35" s="5"/>
      <c r="V35" s="35"/>
    </row>
    <row r="36" spans="1:22" ht="12.75">
      <c r="A36" s="4"/>
      <c r="B36" s="1"/>
      <c r="C36" s="1"/>
      <c r="E36" s="5"/>
      <c r="F36" s="35"/>
      <c r="G36" s="5"/>
      <c r="H36" s="5"/>
      <c r="I36" s="5"/>
      <c r="J36" s="35"/>
      <c r="K36" s="5"/>
      <c r="L36" s="5"/>
      <c r="M36" s="5"/>
      <c r="N36" s="35"/>
      <c r="O36" s="35"/>
      <c r="P36" s="35"/>
      <c r="Q36" s="5"/>
      <c r="R36" s="35"/>
      <c r="S36" s="35"/>
      <c r="T36" s="35"/>
      <c r="U36" s="5"/>
      <c r="V36" s="35"/>
    </row>
    <row r="37" spans="1:22" ht="12.75">
      <c r="A37" s="4"/>
      <c r="B37" s="1"/>
      <c r="C37" s="1"/>
      <c r="E37" s="5"/>
      <c r="F37" s="35"/>
      <c r="G37" s="5"/>
      <c r="H37" s="5"/>
      <c r="I37" s="5"/>
      <c r="J37" s="35"/>
      <c r="K37" s="5"/>
      <c r="L37" s="5"/>
      <c r="M37" s="5"/>
      <c r="N37" s="35"/>
      <c r="O37" s="35"/>
      <c r="P37" s="35"/>
      <c r="Q37" s="5"/>
      <c r="R37" s="35"/>
      <c r="S37" s="35"/>
      <c r="T37" s="35"/>
      <c r="U37" s="5"/>
      <c r="V37" s="35"/>
    </row>
    <row r="38" spans="1:22" ht="12.75">
      <c r="A38" s="4"/>
      <c r="B38" s="1"/>
      <c r="C38" s="1"/>
      <c r="E38" s="5"/>
      <c r="F38" s="35"/>
      <c r="G38" s="5"/>
      <c r="H38" s="5"/>
      <c r="I38" s="5"/>
      <c r="J38" s="35"/>
      <c r="K38" s="5"/>
      <c r="L38" s="5"/>
      <c r="M38" s="5"/>
      <c r="N38" s="35"/>
      <c r="O38" s="35"/>
      <c r="P38" s="35"/>
      <c r="Q38" s="5"/>
      <c r="R38" s="35"/>
      <c r="S38" s="35"/>
      <c r="T38" s="35"/>
      <c r="U38" s="5"/>
      <c r="V38" s="35"/>
    </row>
    <row r="39" spans="2:26" ht="12.75">
      <c r="B39" s="7"/>
      <c r="E39" s="34" t="s">
        <v>279</v>
      </c>
      <c r="F39" s="48">
        <f>Макси!F40</f>
        <v>40</v>
      </c>
      <c r="G39" s="78" t="s">
        <v>280</v>
      </c>
      <c r="H39" s="48">
        <f>Макси!H40</f>
        <v>60</v>
      </c>
      <c r="I39" s="34" t="s">
        <v>279</v>
      </c>
      <c r="J39" s="48">
        <f>Макси!J40</f>
        <v>35</v>
      </c>
      <c r="K39" s="78" t="s">
        <v>280</v>
      </c>
      <c r="L39" s="48">
        <f>Макси!L40</f>
        <v>52</v>
      </c>
      <c r="M39" s="5"/>
      <c r="N39" s="5"/>
      <c r="O39" s="5"/>
      <c r="P39" s="34" t="s">
        <v>279</v>
      </c>
      <c r="Q39" s="48">
        <f>Макси!Q40</f>
        <v>35</v>
      </c>
      <c r="R39" s="78" t="s">
        <v>280</v>
      </c>
      <c r="S39" s="48">
        <f>Макси!S40</f>
        <v>53</v>
      </c>
      <c r="T39" s="5"/>
      <c r="U39" s="5"/>
      <c r="V39" s="5"/>
      <c r="W39" s="7" t="s">
        <v>281</v>
      </c>
      <c r="X39">
        <f>Макси!X40</f>
        <v>155</v>
      </c>
      <c r="Y39">
        <f>Макси!Y40</f>
        <v>142</v>
      </c>
      <c r="Z39">
        <f>Макси!Z40</f>
        <v>140</v>
      </c>
    </row>
    <row r="40" spans="1:22" ht="12.75">
      <c r="A40" s="2"/>
      <c r="B40" s="2"/>
      <c r="C40" s="2"/>
      <c r="D40" s="3"/>
      <c r="E40" s="3"/>
      <c r="F40" s="3"/>
      <c r="G40" s="2"/>
      <c r="H40" s="3"/>
      <c r="I40" s="3"/>
      <c r="J40" s="2"/>
      <c r="K40" s="2"/>
      <c r="L40" s="36"/>
      <c r="M40" s="2"/>
      <c r="N40" s="2"/>
      <c r="O40" s="2"/>
      <c r="P40" s="2"/>
      <c r="Q40" s="2"/>
      <c r="R40" s="5"/>
      <c r="S40" s="5"/>
      <c r="T40" s="5"/>
      <c r="U40" s="5"/>
      <c r="V40" s="6"/>
    </row>
    <row r="41" spans="5:22" ht="12.75">
      <c r="E41" s="86" t="s">
        <v>20</v>
      </c>
      <c r="F41" s="86"/>
      <c r="G41" s="86"/>
      <c r="H41" s="86"/>
      <c r="I41" s="86" t="s">
        <v>21</v>
      </c>
      <c r="J41" s="86"/>
      <c r="K41" s="86"/>
      <c r="L41" s="86"/>
      <c r="M41" s="5"/>
      <c r="N41" s="5"/>
      <c r="O41" s="86" t="s">
        <v>25</v>
      </c>
      <c r="P41" s="86"/>
      <c r="Q41" s="86"/>
      <c r="R41" s="86"/>
      <c r="S41" s="86"/>
      <c r="T41" s="5"/>
      <c r="U41" s="5"/>
      <c r="V41" s="5"/>
    </row>
    <row r="42" spans="1:26" ht="38.25">
      <c r="A42" s="2" t="s">
        <v>0</v>
      </c>
      <c r="B42" s="2" t="s">
        <v>1</v>
      </c>
      <c r="C42" s="2" t="s">
        <v>2</v>
      </c>
      <c r="D42" s="3" t="s">
        <v>5</v>
      </c>
      <c r="E42" s="3" t="s">
        <v>9</v>
      </c>
      <c r="F42" s="3" t="s">
        <v>10</v>
      </c>
      <c r="G42" s="77" t="s">
        <v>24</v>
      </c>
      <c r="H42" s="2" t="s">
        <v>11</v>
      </c>
      <c r="I42" s="3" t="s">
        <v>9</v>
      </c>
      <c r="J42" s="3" t="s">
        <v>10</v>
      </c>
      <c r="K42" s="77" t="s">
        <v>24</v>
      </c>
      <c r="L42" s="2" t="s">
        <v>11</v>
      </c>
      <c r="M42" s="2" t="s">
        <v>278</v>
      </c>
      <c r="N42" s="46" t="s">
        <v>60</v>
      </c>
      <c r="O42" s="36" t="s">
        <v>19</v>
      </c>
      <c r="P42" s="2" t="s">
        <v>9</v>
      </c>
      <c r="Q42" s="2" t="s">
        <v>10</v>
      </c>
      <c r="R42" s="2" t="s">
        <v>24</v>
      </c>
      <c r="S42" s="2" t="s">
        <v>11</v>
      </c>
      <c r="T42" s="2" t="s">
        <v>19</v>
      </c>
      <c r="X42" s="77" t="s">
        <v>282</v>
      </c>
      <c r="Y42" s="77" t="s">
        <v>283</v>
      </c>
      <c r="Z42" s="77" t="s">
        <v>284</v>
      </c>
    </row>
    <row r="43" spans="1:26" ht="12.75">
      <c r="A43" s="4">
        <v>5543</v>
      </c>
      <c r="B43" s="1" t="s">
        <v>3</v>
      </c>
      <c r="C43" s="1" t="s">
        <v>121</v>
      </c>
      <c r="D43" s="1" t="s">
        <v>303</v>
      </c>
      <c r="E43" s="5">
        <f>M!E31</f>
        <v>37.94</v>
      </c>
      <c r="F43" s="35">
        <f>M!F31</f>
        <v>0</v>
      </c>
      <c r="G43" s="5">
        <f aca="true" t="shared" si="7" ref="G43:G74">IF(E43=0,120,IF(E43&gt;$H$39,120,IF(E43&lt;$F$39,0,IF($H$39&gt;E43&gt;$F$39,E43-$F$39))))</f>
        <v>0</v>
      </c>
      <c r="H43" s="5">
        <f aca="true" t="shared" si="8" ref="H43:H74">SUM(F43,G43)</f>
        <v>0</v>
      </c>
      <c r="I43" s="5">
        <f>M!I31</f>
        <v>30.84</v>
      </c>
      <c r="J43" s="35">
        <f>M!J31</f>
        <v>5</v>
      </c>
      <c r="K43" s="5">
        <f aca="true" t="shared" si="9" ref="K43:K74">IF(I43=0,100,IF(I43&gt;$L$39,100,IF(I43&lt;$J$39,0,IF($L$39&gt;I43&gt;$J$39,I43-$J$39))))</f>
        <v>0</v>
      </c>
      <c r="L43" s="5">
        <f aca="true" t="shared" si="10" ref="L43:L74">SUM(J43,K43)</f>
        <v>5</v>
      </c>
      <c r="M43" s="5">
        <f aca="true" t="shared" si="11" ref="M43:M74">SUM(E43,I43)</f>
        <v>68.78</v>
      </c>
      <c r="N43" s="5">
        <f aca="true" t="shared" si="12" ref="N43:N74">SUM(H43,L43)</f>
        <v>5</v>
      </c>
      <c r="O43" s="53">
        <v>7</v>
      </c>
      <c r="P43" s="5">
        <v>32.5</v>
      </c>
      <c r="Q43" s="35">
        <v>0</v>
      </c>
      <c r="R43" s="5">
        <f aca="true" t="shared" si="13" ref="R43:R74">IF(P43=0,120,IF(P43&gt;$S$39,120,IF(P43&lt;$Q$39,0,IF($S$39&gt;P43&gt;$Q$39,P43-$Q$39))))</f>
        <v>0</v>
      </c>
      <c r="S43" s="5">
        <f>SUM(Q43:R43)</f>
        <v>0</v>
      </c>
      <c r="T43" s="53">
        <v>1</v>
      </c>
      <c r="U43" s="5"/>
      <c r="V43" s="5"/>
      <c r="W43" s="5"/>
      <c r="X43" s="79">
        <f aca="true" t="shared" si="14" ref="X43:X74">$X$39/E43</f>
        <v>4.085397996837112</v>
      </c>
      <c r="Y43" s="79">
        <f aca="true" t="shared" si="15" ref="Y43:Y74">$Y$39/I43</f>
        <v>4.604409857328145</v>
      </c>
      <c r="Z43" s="79">
        <f aca="true" t="shared" si="16" ref="Z43:Z74">$Z$39/P43</f>
        <v>4.3076923076923075</v>
      </c>
    </row>
    <row r="44" spans="1:26" ht="12.75">
      <c r="A44" s="4">
        <v>5525</v>
      </c>
      <c r="B44" s="1" t="s">
        <v>36</v>
      </c>
      <c r="C44" s="1" t="s">
        <v>51</v>
      </c>
      <c r="D44" s="1" t="s">
        <v>303</v>
      </c>
      <c r="E44" s="5">
        <f>M!E13</f>
        <v>39.9</v>
      </c>
      <c r="F44" s="35">
        <f>M!F13</f>
        <v>0</v>
      </c>
      <c r="G44" s="5">
        <f t="shared" si="7"/>
        <v>0</v>
      </c>
      <c r="H44" s="5">
        <f t="shared" si="8"/>
        <v>0</v>
      </c>
      <c r="I44" s="5">
        <f>M!I13</f>
        <v>32.2</v>
      </c>
      <c r="J44" s="35">
        <f>M!J13</f>
        <v>0</v>
      </c>
      <c r="K44" s="5">
        <f t="shared" si="9"/>
        <v>0</v>
      </c>
      <c r="L44" s="5">
        <f t="shared" si="10"/>
        <v>0</v>
      </c>
      <c r="M44" s="5">
        <f t="shared" si="11"/>
        <v>72.1</v>
      </c>
      <c r="N44" s="5">
        <f t="shared" si="12"/>
        <v>0</v>
      </c>
      <c r="O44" s="53">
        <v>1</v>
      </c>
      <c r="P44" s="52">
        <v>33.29</v>
      </c>
      <c r="Q44" s="54">
        <v>0</v>
      </c>
      <c r="R44" s="5">
        <f>IF(P44=0,120,IF(P44&gt;$S$39,120,IF(P44&lt;$Q$39,0,IF($S$39&gt;P44&gt;$Q$39,P44-$Q$39))))</f>
        <v>0</v>
      </c>
      <c r="S44" s="5">
        <f aca="true" t="shared" si="17" ref="S44:S56">SUM(Q44:R44)</f>
        <v>0</v>
      </c>
      <c r="T44" s="53">
        <v>2</v>
      </c>
      <c r="U44" s="5"/>
      <c r="V44" s="5"/>
      <c r="W44" s="5"/>
      <c r="X44" s="79">
        <f t="shared" si="14"/>
        <v>3.884711779448622</v>
      </c>
      <c r="Y44" s="79">
        <f t="shared" si="15"/>
        <v>4.409937888198757</v>
      </c>
      <c r="Z44" s="79">
        <f t="shared" si="16"/>
        <v>4.205467107239412</v>
      </c>
    </row>
    <row r="45" spans="1:26" ht="12.75">
      <c r="A45" s="4">
        <v>5542</v>
      </c>
      <c r="B45" s="1" t="s">
        <v>254</v>
      </c>
      <c r="C45" s="1" t="s">
        <v>116</v>
      </c>
      <c r="D45" s="1" t="s">
        <v>189</v>
      </c>
      <c r="E45" s="5">
        <f>M!E30</f>
        <v>40.95</v>
      </c>
      <c r="F45" s="35">
        <f>M!F30</f>
        <v>0</v>
      </c>
      <c r="G45" s="5">
        <f t="shared" si="7"/>
        <v>0.9500000000000028</v>
      </c>
      <c r="H45" s="5">
        <f t="shared" si="8"/>
        <v>0.9500000000000028</v>
      </c>
      <c r="I45" s="5">
        <f>M!I30</f>
        <v>31.31</v>
      </c>
      <c r="J45" s="35">
        <f>M!J30</f>
        <v>0</v>
      </c>
      <c r="K45" s="5">
        <f t="shared" si="9"/>
        <v>0</v>
      </c>
      <c r="L45" s="5">
        <f t="shared" si="10"/>
        <v>0</v>
      </c>
      <c r="M45" s="5">
        <f t="shared" si="11"/>
        <v>72.26</v>
      </c>
      <c r="N45" s="5">
        <f t="shared" si="12"/>
        <v>0.9500000000000028</v>
      </c>
      <c r="O45" s="53">
        <v>4</v>
      </c>
      <c r="P45" s="5">
        <v>34.01</v>
      </c>
      <c r="Q45" s="35">
        <v>0</v>
      </c>
      <c r="R45" s="5">
        <f t="shared" si="13"/>
        <v>0</v>
      </c>
      <c r="S45" s="5">
        <f t="shared" si="17"/>
        <v>0</v>
      </c>
      <c r="T45" s="53">
        <v>3</v>
      </c>
      <c r="U45" s="5"/>
      <c r="V45" s="5"/>
      <c r="W45" s="5"/>
      <c r="X45" s="79">
        <f t="shared" si="14"/>
        <v>3.785103785103785</v>
      </c>
      <c r="Y45" s="79">
        <f t="shared" si="15"/>
        <v>4.5352922389013095</v>
      </c>
      <c r="Z45" s="79">
        <f t="shared" si="16"/>
        <v>4.116436342252279</v>
      </c>
    </row>
    <row r="46" spans="1:26" ht="12.75">
      <c r="A46" s="4">
        <v>5521</v>
      </c>
      <c r="B46" s="1" t="s">
        <v>103</v>
      </c>
      <c r="C46" s="1" t="s">
        <v>67</v>
      </c>
      <c r="D46" s="1" t="s">
        <v>176</v>
      </c>
      <c r="E46" s="5">
        <f>M!E9</f>
        <v>41.87</v>
      </c>
      <c r="F46" s="35">
        <f>M!F9</f>
        <v>0</v>
      </c>
      <c r="G46" s="5">
        <f t="shared" si="7"/>
        <v>1.8699999999999974</v>
      </c>
      <c r="H46" s="5">
        <f t="shared" si="8"/>
        <v>1.8699999999999974</v>
      </c>
      <c r="I46" s="5">
        <f>M!I9</f>
        <v>33.03</v>
      </c>
      <c r="J46" s="35">
        <f>M!J9</f>
        <v>0</v>
      </c>
      <c r="K46" s="5">
        <f t="shared" si="9"/>
        <v>0</v>
      </c>
      <c r="L46" s="5">
        <f t="shared" si="10"/>
        <v>0</v>
      </c>
      <c r="M46" s="5">
        <f t="shared" si="11"/>
        <v>74.9</v>
      </c>
      <c r="N46" s="5">
        <f>SUM(H46,L46)</f>
        <v>1.8699999999999974</v>
      </c>
      <c r="O46" s="53">
        <v>5</v>
      </c>
      <c r="P46" s="5">
        <v>35.81</v>
      </c>
      <c r="Q46" s="35">
        <v>0</v>
      </c>
      <c r="R46" s="5">
        <f t="shared" si="13"/>
        <v>0.8100000000000023</v>
      </c>
      <c r="S46" s="5">
        <f t="shared" si="17"/>
        <v>0.8100000000000023</v>
      </c>
      <c r="T46" s="53">
        <v>4</v>
      </c>
      <c r="X46" s="79">
        <f t="shared" si="14"/>
        <v>3.7019345593503705</v>
      </c>
      <c r="Y46" s="79">
        <f t="shared" si="15"/>
        <v>4.299122010293672</v>
      </c>
      <c r="Z46" s="79">
        <f t="shared" si="16"/>
        <v>3.9095224797542585</v>
      </c>
    </row>
    <row r="47" spans="1:26" ht="12.75">
      <c r="A47" s="4">
        <v>5539</v>
      </c>
      <c r="B47" s="1" t="s">
        <v>80</v>
      </c>
      <c r="C47" s="1" t="s">
        <v>114</v>
      </c>
      <c r="D47" s="1" t="s">
        <v>316</v>
      </c>
      <c r="E47" s="5">
        <f>M!E27</f>
        <v>42.15</v>
      </c>
      <c r="F47" s="35">
        <f>M!F27</f>
        <v>0</v>
      </c>
      <c r="G47" s="5">
        <f t="shared" si="7"/>
        <v>2.1499999999999986</v>
      </c>
      <c r="H47" s="5">
        <f t="shared" si="8"/>
        <v>2.1499999999999986</v>
      </c>
      <c r="I47" s="5">
        <f>M!I27</f>
        <v>34.04</v>
      </c>
      <c r="J47" s="35">
        <f>M!J27</f>
        <v>0</v>
      </c>
      <c r="K47" s="5">
        <f t="shared" si="9"/>
        <v>0</v>
      </c>
      <c r="L47" s="5">
        <f t="shared" si="10"/>
        <v>0</v>
      </c>
      <c r="M47" s="5">
        <f t="shared" si="11"/>
        <v>76.19</v>
      </c>
      <c r="N47" s="5">
        <f t="shared" si="12"/>
        <v>2.1499999999999986</v>
      </c>
      <c r="O47" s="53">
        <v>6</v>
      </c>
      <c r="P47" s="5">
        <v>39.34</v>
      </c>
      <c r="Q47" s="35">
        <v>0</v>
      </c>
      <c r="R47" s="5">
        <f t="shared" si="13"/>
        <v>4.340000000000003</v>
      </c>
      <c r="S47" s="5">
        <f t="shared" si="17"/>
        <v>4.340000000000003</v>
      </c>
      <c r="T47" s="53">
        <v>5</v>
      </c>
      <c r="X47" s="79">
        <f t="shared" si="14"/>
        <v>3.6773428232502967</v>
      </c>
      <c r="Y47" s="79">
        <f t="shared" si="15"/>
        <v>4.171562867215041</v>
      </c>
      <c r="Z47" s="79">
        <f t="shared" si="16"/>
        <v>3.558718861209964</v>
      </c>
    </row>
    <row r="48" spans="1:26" ht="12.75">
      <c r="A48" s="4">
        <v>5545</v>
      </c>
      <c r="B48" s="1" t="s">
        <v>112</v>
      </c>
      <c r="C48" s="1" t="s">
        <v>113</v>
      </c>
      <c r="D48" s="1" t="s">
        <v>207</v>
      </c>
      <c r="E48" s="5">
        <f>M!E33</f>
        <v>39.95</v>
      </c>
      <c r="F48" s="35">
        <f>M!F33</f>
        <v>0</v>
      </c>
      <c r="G48" s="5">
        <f t="shared" si="7"/>
        <v>0</v>
      </c>
      <c r="H48" s="5">
        <f t="shared" si="8"/>
        <v>0</v>
      </c>
      <c r="I48" s="5">
        <f>M!I33</f>
        <v>34.29</v>
      </c>
      <c r="J48" s="35">
        <f>M!J33</f>
        <v>0</v>
      </c>
      <c r="K48" s="5">
        <f t="shared" si="9"/>
        <v>0</v>
      </c>
      <c r="L48" s="5">
        <f t="shared" si="10"/>
        <v>0</v>
      </c>
      <c r="M48" s="5">
        <f t="shared" si="11"/>
        <v>74.24000000000001</v>
      </c>
      <c r="N48" s="5">
        <f t="shared" si="12"/>
        <v>0</v>
      </c>
      <c r="O48" s="53">
        <v>3</v>
      </c>
      <c r="P48" s="5">
        <v>33.41</v>
      </c>
      <c r="Q48" s="35">
        <v>5</v>
      </c>
      <c r="R48" s="5">
        <f t="shared" si="13"/>
        <v>0</v>
      </c>
      <c r="S48" s="5">
        <f t="shared" si="17"/>
        <v>5</v>
      </c>
      <c r="T48" s="53">
        <v>6</v>
      </c>
      <c r="X48" s="79">
        <f t="shared" si="14"/>
        <v>3.8798498122653315</v>
      </c>
      <c r="Y48" s="79">
        <f t="shared" si="15"/>
        <v>4.141149023038787</v>
      </c>
      <c r="Z48" s="79">
        <f t="shared" si="16"/>
        <v>4.190362167015864</v>
      </c>
    </row>
    <row r="49" spans="1:26" ht="12.75">
      <c r="A49" s="4">
        <v>5507</v>
      </c>
      <c r="B49" t="s">
        <v>325</v>
      </c>
      <c r="C49" t="s">
        <v>204</v>
      </c>
      <c r="E49" s="5"/>
      <c r="F49" s="35"/>
      <c r="G49" s="5"/>
      <c r="H49" s="5"/>
      <c r="I49" s="5"/>
      <c r="J49" s="35"/>
      <c r="K49" s="5"/>
      <c r="L49" s="5"/>
      <c r="M49" s="5"/>
      <c r="N49" s="5"/>
      <c r="O49" s="53"/>
      <c r="P49" s="5">
        <v>34.66</v>
      </c>
      <c r="Q49" s="35">
        <v>5</v>
      </c>
      <c r="R49" s="5">
        <f>IF(P49=0,120,IF(P49&gt;$S$39,120,IF(P49&lt;$Q$39,0,IF($S$39&gt;P49&gt;$Q$39,P49-$Q$39))))</f>
        <v>0</v>
      </c>
      <c r="S49" s="5">
        <f t="shared" si="17"/>
        <v>5</v>
      </c>
      <c r="T49" s="53">
        <v>7</v>
      </c>
      <c r="X49" s="79" t="e">
        <f t="shared" si="14"/>
        <v>#DIV/0!</v>
      </c>
      <c r="Y49" s="79" t="e">
        <f t="shared" si="15"/>
        <v>#DIV/0!</v>
      </c>
      <c r="Z49" s="79">
        <f t="shared" si="16"/>
        <v>4.039238315060589</v>
      </c>
    </row>
    <row r="50" spans="1:26" ht="12.75">
      <c r="A50" s="4">
        <v>5544</v>
      </c>
      <c r="B50" s="1" t="s">
        <v>205</v>
      </c>
      <c r="C50" s="1" t="s">
        <v>206</v>
      </c>
      <c r="D50" s="1" t="s">
        <v>82</v>
      </c>
      <c r="E50" s="5">
        <f>M!E32</f>
        <v>40.73</v>
      </c>
      <c r="F50" s="35">
        <f>M!F32</f>
        <v>0</v>
      </c>
      <c r="G50" s="5">
        <f t="shared" si="7"/>
        <v>0.7299999999999969</v>
      </c>
      <c r="H50" s="5">
        <f t="shared" si="8"/>
        <v>0.7299999999999969</v>
      </c>
      <c r="I50" s="5">
        <f>M!I32</f>
        <v>37.91</v>
      </c>
      <c r="J50" s="35">
        <f>M!J32</f>
        <v>10</v>
      </c>
      <c r="K50" s="5">
        <f t="shared" si="9"/>
        <v>2.9099999999999966</v>
      </c>
      <c r="L50" s="5">
        <f t="shared" si="10"/>
        <v>12.909999999999997</v>
      </c>
      <c r="M50" s="5">
        <f t="shared" si="11"/>
        <v>78.63999999999999</v>
      </c>
      <c r="N50" s="5">
        <f t="shared" si="12"/>
        <v>13.639999999999993</v>
      </c>
      <c r="O50" s="53">
        <v>10</v>
      </c>
      <c r="P50" s="5">
        <v>35.55</v>
      </c>
      <c r="Q50" s="35">
        <v>5</v>
      </c>
      <c r="R50" s="5">
        <f t="shared" si="13"/>
        <v>0.5499999999999972</v>
      </c>
      <c r="S50" s="5">
        <f t="shared" si="17"/>
        <v>5.549999999999997</v>
      </c>
      <c r="T50" s="53">
        <v>8</v>
      </c>
      <c r="X50" s="79">
        <f t="shared" si="14"/>
        <v>3.805548735575743</v>
      </c>
      <c r="Y50" s="79">
        <f t="shared" si="15"/>
        <v>3.7457135320495913</v>
      </c>
      <c r="Z50" s="79">
        <f t="shared" si="16"/>
        <v>3.938115330520394</v>
      </c>
    </row>
    <row r="51" spans="1:26" ht="12.75">
      <c r="A51" s="4">
        <v>5512</v>
      </c>
      <c r="B51" t="s">
        <v>237</v>
      </c>
      <c r="C51" t="s">
        <v>111</v>
      </c>
      <c r="E51" s="5"/>
      <c r="F51" s="35"/>
      <c r="G51" s="5"/>
      <c r="H51" s="5"/>
      <c r="I51" s="5"/>
      <c r="J51" s="35"/>
      <c r="K51" s="5"/>
      <c r="L51" s="5"/>
      <c r="M51" s="5"/>
      <c r="N51" s="5"/>
      <c r="O51" s="53"/>
      <c r="P51" s="5">
        <v>40.86</v>
      </c>
      <c r="Q51" s="35">
        <v>0</v>
      </c>
      <c r="R51" s="5">
        <f>IF(P51=0,120,IF(P51&gt;$S$39,120,IF(P51&lt;$Q$39,0,IF($S$39&gt;P51&gt;$Q$39,P51-$Q$39))))</f>
        <v>5.859999999999999</v>
      </c>
      <c r="S51" s="5">
        <f t="shared" si="17"/>
        <v>5.859999999999999</v>
      </c>
      <c r="T51" s="53">
        <v>9</v>
      </c>
      <c r="X51" s="79" t="e">
        <f t="shared" si="14"/>
        <v>#DIV/0!</v>
      </c>
      <c r="Y51" s="79" t="e">
        <f t="shared" si="15"/>
        <v>#DIV/0!</v>
      </c>
      <c r="Z51" s="79">
        <f t="shared" si="16"/>
        <v>3.426333822809594</v>
      </c>
    </row>
    <row r="52" spans="1:26" ht="12.75">
      <c r="A52" s="4">
        <v>5527</v>
      </c>
      <c r="B52" s="1" t="s">
        <v>70</v>
      </c>
      <c r="C52" s="1" t="s">
        <v>211</v>
      </c>
      <c r="D52" s="39" t="s">
        <v>299</v>
      </c>
      <c r="E52" s="5">
        <f>M!E15</f>
        <v>42.46</v>
      </c>
      <c r="F52" s="35">
        <f>M!F15</f>
        <v>0</v>
      </c>
      <c r="G52" s="5">
        <f t="shared" si="7"/>
        <v>2.460000000000001</v>
      </c>
      <c r="H52" s="5">
        <f t="shared" si="8"/>
        <v>2.460000000000001</v>
      </c>
      <c r="I52" s="5">
        <f>M!I15</f>
        <v>34.77</v>
      </c>
      <c r="J52" s="35">
        <f>M!J15</f>
        <v>5</v>
      </c>
      <c r="K52" s="5">
        <f t="shared" si="9"/>
        <v>0</v>
      </c>
      <c r="L52" s="5">
        <f t="shared" si="10"/>
        <v>5</v>
      </c>
      <c r="M52" s="5">
        <f t="shared" si="11"/>
        <v>77.23</v>
      </c>
      <c r="N52" s="5">
        <f t="shared" si="12"/>
        <v>7.460000000000001</v>
      </c>
      <c r="O52" s="53">
        <v>9</v>
      </c>
      <c r="P52" s="5">
        <v>37.12</v>
      </c>
      <c r="Q52" s="35">
        <v>5</v>
      </c>
      <c r="R52" s="5">
        <f t="shared" si="13"/>
        <v>2.1199999999999974</v>
      </c>
      <c r="S52" s="5">
        <f t="shared" si="17"/>
        <v>7.119999999999997</v>
      </c>
      <c r="T52" s="53">
        <v>10</v>
      </c>
      <c r="X52" s="79">
        <f t="shared" si="14"/>
        <v>3.6504945831370703</v>
      </c>
      <c r="Y52" s="79">
        <f t="shared" si="15"/>
        <v>4.083980442910555</v>
      </c>
      <c r="Z52" s="79">
        <f t="shared" si="16"/>
        <v>3.7715517241379315</v>
      </c>
    </row>
    <row r="53" spans="1:26" ht="12.75">
      <c r="A53" s="4">
        <v>5503</v>
      </c>
      <c r="B53" t="s">
        <v>100</v>
      </c>
      <c r="C53" t="s">
        <v>75</v>
      </c>
      <c r="E53" s="5"/>
      <c r="F53" s="35"/>
      <c r="G53" s="5"/>
      <c r="H53" s="5"/>
      <c r="I53" s="5"/>
      <c r="J53" s="35"/>
      <c r="K53" s="5"/>
      <c r="L53" s="5"/>
      <c r="M53" s="5"/>
      <c r="N53" s="5"/>
      <c r="O53" s="53"/>
      <c r="P53" s="5">
        <v>38.88</v>
      </c>
      <c r="Q53" s="35">
        <v>10</v>
      </c>
      <c r="R53" s="5">
        <f>IF(P53=0,120,IF(P53&gt;$S$39,120,IF(P53&lt;$Q$39,0,IF($S$39&gt;P53&gt;$Q$39,P53-$Q$39))))</f>
        <v>3.8800000000000026</v>
      </c>
      <c r="S53" s="5">
        <f t="shared" si="17"/>
        <v>13.880000000000003</v>
      </c>
      <c r="T53" s="53">
        <v>11</v>
      </c>
      <c r="X53" s="79" t="e">
        <f t="shared" si="14"/>
        <v>#DIV/0!</v>
      </c>
      <c r="Y53" s="79" t="e">
        <f t="shared" si="15"/>
        <v>#DIV/0!</v>
      </c>
      <c r="Z53" s="79">
        <f t="shared" si="16"/>
        <v>3.6008230452674894</v>
      </c>
    </row>
    <row r="54" spans="1:26" ht="12.75">
      <c r="A54" s="4">
        <v>5526</v>
      </c>
      <c r="B54" s="1" t="s">
        <v>199</v>
      </c>
      <c r="C54" s="1" t="s">
        <v>200</v>
      </c>
      <c r="D54" s="1" t="s">
        <v>304</v>
      </c>
      <c r="E54" s="5">
        <f>M!E14</f>
        <v>46.51</v>
      </c>
      <c r="F54" s="35">
        <f>M!F14</f>
        <v>15</v>
      </c>
      <c r="G54" s="5">
        <f>IF(E54=0,120,IF(E54&gt;$H$39,120,IF(E54&lt;$F$39,0,IF($H$39&gt;E54&gt;$F$39,E54-$F$39))))</f>
        <v>6.509999999999998</v>
      </c>
      <c r="H54" s="5">
        <f>SUM(F54,G54)</f>
        <v>21.509999999999998</v>
      </c>
      <c r="I54" s="5">
        <f>M!I14</f>
        <v>36.84</v>
      </c>
      <c r="J54" s="35">
        <f>M!J14</f>
        <v>5</v>
      </c>
      <c r="K54" s="5">
        <f>IF(I54=0,100,IF(I54&gt;$L$39,100,IF(I54&lt;$J$39,0,IF($L$39&gt;I54&gt;$J$39,I54-$J$39))))</f>
        <v>1.8400000000000034</v>
      </c>
      <c r="L54" s="5">
        <f>SUM(J54,K54)</f>
        <v>6.840000000000003</v>
      </c>
      <c r="M54" s="5">
        <f>SUM(E54,I54)</f>
        <v>83.35</v>
      </c>
      <c r="N54" s="5">
        <f>SUM(H54,L54)</f>
        <v>28.35</v>
      </c>
      <c r="O54" s="54">
        <v>18</v>
      </c>
      <c r="P54" s="5">
        <v>39.2</v>
      </c>
      <c r="Q54" s="35">
        <v>10</v>
      </c>
      <c r="R54" s="5">
        <f>IF(P54=0,120,IF(P54&gt;$S$39,120,IF(P54&lt;$Q$39,0,IF($S$39&gt;P54&gt;$Q$39,P54-$Q$39))))</f>
        <v>4.200000000000003</v>
      </c>
      <c r="S54" s="5">
        <f t="shared" si="17"/>
        <v>14.200000000000003</v>
      </c>
      <c r="T54" s="53">
        <v>12</v>
      </c>
      <c r="X54" s="79">
        <f t="shared" si="14"/>
        <v>3.3326166415824554</v>
      </c>
      <c r="Y54" s="79">
        <f t="shared" si="15"/>
        <v>3.854505971769815</v>
      </c>
      <c r="Z54" s="79">
        <f t="shared" si="16"/>
        <v>3.571428571428571</v>
      </c>
    </row>
    <row r="55" spans="1:26" ht="12.75">
      <c r="A55" s="4">
        <v>5522</v>
      </c>
      <c r="B55" s="1" t="s">
        <v>8</v>
      </c>
      <c r="C55" s="1" t="s">
        <v>198</v>
      </c>
      <c r="D55" s="1" t="s">
        <v>299</v>
      </c>
      <c r="E55" s="5">
        <f>M!E10</f>
        <v>39.71</v>
      </c>
      <c r="F55" s="35">
        <f>M!F10</f>
        <v>0</v>
      </c>
      <c r="G55" s="5">
        <f t="shared" si="7"/>
        <v>0</v>
      </c>
      <c r="H55" s="5">
        <f t="shared" si="8"/>
        <v>0</v>
      </c>
      <c r="I55" s="5">
        <f>M!I10</f>
        <v>32.56</v>
      </c>
      <c r="J55" s="35">
        <f>M!J10</f>
        <v>0</v>
      </c>
      <c r="K55" s="5">
        <f t="shared" si="9"/>
        <v>0</v>
      </c>
      <c r="L55" s="5">
        <f t="shared" si="10"/>
        <v>0</v>
      </c>
      <c r="M55" s="5">
        <f t="shared" si="11"/>
        <v>72.27000000000001</v>
      </c>
      <c r="N55" s="5">
        <f t="shared" si="12"/>
        <v>0</v>
      </c>
      <c r="O55" s="53">
        <v>2</v>
      </c>
      <c r="P55" s="52">
        <v>40.21</v>
      </c>
      <c r="Q55" s="54">
        <v>10</v>
      </c>
      <c r="R55" s="5">
        <f t="shared" si="13"/>
        <v>5.210000000000001</v>
      </c>
      <c r="S55" s="5">
        <f t="shared" si="17"/>
        <v>15.21</v>
      </c>
      <c r="T55" s="53">
        <v>13</v>
      </c>
      <c r="X55" s="79">
        <f>$X$39/E55</f>
        <v>3.9032989171493324</v>
      </c>
      <c r="Y55" s="79">
        <f>$Y$39/I55</f>
        <v>4.361179361179361</v>
      </c>
      <c r="Z55" s="79">
        <f>$Z$39/P55</f>
        <v>3.481720964934096</v>
      </c>
    </row>
    <row r="56" spans="1:26" ht="12.75">
      <c r="A56" s="4">
        <v>5540</v>
      </c>
      <c r="B56" s="8" t="s">
        <v>317</v>
      </c>
      <c r="C56" t="s">
        <v>318</v>
      </c>
      <c r="D56" s="72" t="s">
        <v>296</v>
      </c>
      <c r="E56" s="5">
        <f>M!E28</f>
        <v>48.35</v>
      </c>
      <c r="F56" s="35">
        <f>M!F28</f>
        <v>0</v>
      </c>
      <c r="G56" s="5">
        <f t="shared" si="7"/>
        <v>8.350000000000001</v>
      </c>
      <c r="H56" s="5">
        <f t="shared" si="8"/>
        <v>8.350000000000001</v>
      </c>
      <c r="I56" s="5">
        <f>M!I28</f>
        <v>41.13</v>
      </c>
      <c r="J56" s="35">
        <f>M!J28</f>
        <v>0</v>
      </c>
      <c r="K56" s="5">
        <f t="shared" si="9"/>
        <v>6.130000000000003</v>
      </c>
      <c r="L56" s="5">
        <f t="shared" si="10"/>
        <v>6.130000000000003</v>
      </c>
      <c r="M56" s="5">
        <f t="shared" si="11"/>
        <v>89.48</v>
      </c>
      <c r="N56" s="5">
        <f t="shared" si="12"/>
        <v>14.480000000000004</v>
      </c>
      <c r="O56" s="53">
        <v>11</v>
      </c>
      <c r="P56" s="5">
        <v>45.52</v>
      </c>
      <c r="Q56" s="35">
        <v>5</v>
      </c>
      <c r="R56" s="5">
        <f t="shared" si="13"/>
        <v>10.520000000000003</v>
      </c>
      <c r="S56" s="5">
        <f t="shared" si="17"/>
        <v>15.520000000000003</v>
      </c>
      <c r="T56" s="53">
        <v>14</v>
      </c>
      <c r="X56" s="79"/>
      <c r="Y56" s="79"/>
      <c r="Z56" s="79"/>
    </row>
    <row r="57" spans="1:26" ht="12.75">
      <c r="A57" s="4">
        <v>5535</v>
      </c>
      <c r="B57" s="1" t="s">
        <v>195</v>
      </c>
      <c r="C57" s="1" t="s">
        <v>212</v>
      </c>
      <c r="D57" s="1" t="s">
        <v>201</v>
      </c>
      <c r="E57" s="5">
        <f>M!E23</f>
        <v>40.27</v>
      </c>
      <c r="F57" s="35">
        <f>M!F23</f>
        <v>5</v>
      </c>
      <c r="G57" s="5">
        <f t="shared" si="7"/>
        <v>0.2700000000000031</v>
      </c>
      <c r="H57" s="5">
        <f t="shared" si="8"/>
        <v>5.270000000000003</v>
      </c>
      <c r="I57" s="5">
        <f>M!I23</f>
        <v>33.39</v>
      </c>
      <c r="J57" s="35">
        <f>M!J23</f>
        <v>0</v>
      </c>
      <c r="K57" s="5">
        <f t="shared" si="9"/>
        <v>0</v>
      </c>
      <c r="L57" s="5">
        <f t="shared" si="10"/>
        <v>0</v>
      </c>
      <c r="M57" s="5">
        <f t="shared" si="11"/>
        <v>73.66</v>
      </c>
      <c r="N57" s="5">
        <f t="shared" si="12"/>
        <v>5.270000000000003</v>
      </c>
      <c r="O57" s="53">
        <v>8</v>
      </c>
      <c r="P57" s="5"/>
      <c r="Q57" s="35">
        <v>0</v>
      </c>
      <c r="R57" s="5">
        <f t="shared" si="13"/>
        <v>120</v>
      </c>
      <c r="S57" s="5">
        <f aca="true" t="shared" si="18" ref="S57:S74">SUM(R57:R57)</f>
        <v>120</v>
      </c>
      <c r="T57" s="35"/>
      <c r="X57" s="79"/>
      <c r="Y57" s="79"/>
      <c r="Z57" s="79"/>
    </row>
    <row r="58" spans="1:26" ht="12.75">
      <c r="A58" s="4">
        <v>5534</v>
      </c>
      <c r="B58" s="1" t="s">
        <v>145</v>
      </c>
      <c r="C58" s="1" t="s">
        <v>210</v>
      </c>
      <c r="D58" s="1" t="s">
        <v>311</v>
      </c>
      <c r="E58" s="5">
        <f>M!E22</f>
        <v>42.3</v>
      </c>
      <c r="F58" s="35">
        <f>M!F22</f>
        <v>5</v>
      </c>
      <c r="G58" s="5">
        <f t="shared" si="7"/>
        <v>2.299999999999997</v>
      </c>
      <c r="H58" s="5">
        <f t="shared" si="8"/>
        <v>7.299999999999997</v>
      </c>
      <c r="I58" s="5">
        <f>M!I22</f>
        <v>36.5</v>
      </c>
      <c r="J58" s="35">
        <f>M!J22</f>
        <v>10</v>
      </c>
      <c r="K58" s="5">
        <f t="shared" si="9"/>
        <v>1.5</v>
      </c>
      <c r="L58" s="5">
        <f t="shared" si="10"/>
        <v>11.5</v>
      </c>
      <c r="M58" s="5">
        <f t="shared" si="11"/>
        <v>78.8</v>
      </c>
      <c r="N58" s="5">
        <f t="shared" si="12"/>
        <v>18.799999999999997</v>
      </c>
      <c r="O58" s="53">
        <v>12</v>
      </c>
      <c r="P58" s="5"/>
      <c r="Q58" s="35">
        <v>0</v>
      </c>
      <c r="R58" s="5">
        <f t="shared" si="13"/>
        <v>120</v>
      </c>
      <c r="S58" s="5">
        <f t="shared" si="18"/>
        <v>120</v>
      </c>
      <c r="T58" s="35"/>
      <c r="X58" s="79"/>
      <c r="Y58" s="79"/>
      <c r="Z58" s="79"/>
    </row>
    <row r="59" spans="1:26" ht="12.75">
      <c r="A59" s="4">
        <v>5537</v>
      </c>
      <c r="B59" s="1" t="s">
        <v>313</v>
      </c>
      <c r="C59" s="1" t="s">
        <v>314</v>
      </c>
      <c r="D59" s="1" t="s">
        <v>315</v>
      </c>
      <c r="E59" s="5">
        <f>M!E25</f>
        <v>40.06</v>
      </c>
      <c r="F59" s="35">
        <f>M!F25</f>
        <v>15</v>
      </c>
      <c r="G59" s="5">
        <f t="shared" si="7"/>
        <v>0.060000000000002274</v>
      </c>
      <c r="H59" s="5">
        <f t="shared" si="8"/>
        <v>15.060000000000002</v>
      </c>
      <c r="I59" s="5">
        <f>M!I25</f>
        <v>32.66</v>
      </c>
      <c r="J59" s="35">
        <f>M!J25</f>
        <v>5</v>
      </c>
      <c r="K59" s="5">
        <f t="shared" si="9"/>
        <v>0</v>
      </c>
      <c r="L59" s="5">
        <f t="shared" si="10"/>
        <v>5</v>
      </c>
      <c r="M59" s="5">
        <f t="shared" si="11"/>
        <v>72.72</v>
      </c>
      <c r="N59" s="5">
        <f t="shared" si="12"/>
        <v>20.060000000000002</v>
      </c>
      <c r="O59" s="54">
        <v>13</v>
      </c>
      <c r="P59" s="5"/>
      <c r="Q59" s="35"/>
      <c r="R59" s="5">
        <f t="shared" si="13"/>
        <v>120</v>
      </c>
      <c r="S59" s="5">
        <f t="shared" si="18"/>
        <v>120</v>
      </c>
      <c r="T59" s="35"/>
      <c r="X59" s="79">
        <f t="shared" si="14"/>
        <v>3.8691962056914626</v>
      </c>
      <c r="Y59" s="79">
        <f t="shared" si="15"/>
        <v>4.347826086956522</v>
      </c>
      <c r="Z59" s="79" t="e">
        <f t="shared" si="16"/>
        <v>#DIV/0!</v>
      </c>
    </row>
    <row r="60" spans="1:26" ht="12.75">
      <c r="A60" s="4">
        <v>5519</v>
      </c>
      <c r="B60" s="1" t="s">
        <v>294</v>
      </c>
      <c r="C60" s="1" t="s">
        <v>295</v>
      </c>
      <c r="D60" s="81" t="s">
        <v>296</v>
      </c>
      <c r="E60" s="5">
        <f>M!E7</f>
        <v>49.33</v>
      </c>
      <c r="F60" s="35">
        <f>M!F7</f>
        <v>0</v>
      </c>
      <c r="G60" s="5">
        <f t="shared" si="7"/>
        <v>9.329999999999998</v>
      </c>
      <c r="H60" s="5">
        <f t="shared" si="8"/>
        <v>9.329999999999998</v>
      </c>
      <c r="I60" s="5">
        <f>M!I7</f>
        <v>47.56</v>
      </c>
      <c r="J60" s="35">
        <f>M!J7</f>
        <v>0</v>
      </c>
      <c r="K60" s="5">
        <f t="shared" si="9"/>
        <v>12.560000000000002</v>
      </c>
      <c r="L60" s="5">
        <f t="shared" si="10"/>
        <v>12.560000000000002</v>
      </c>
      <c r="M60" s="5">
        <f t="shared" si="11"/>
        <v>96.89</v>
      </c>
      <c r="N60" s="5">
        <f t="shared" si="12"/>
        <v>21.89</v>
      </c>
      <c r="O60" s="54">
        <v>14</v>
      </c>
      <c r="P60" s="5"/>
      <c r="Q60" s="35"/>
      <c r="R60" s="5">
        <f t="shared" si="13"/>
        <v>120</v>
      </c>
      <c r="S60" s="5">
        <f t="shared" si="18"/>
        <v>120</v>
      </c>
      <c r="T60" s="35"/>
      <c r="X60" s="79">
        <f t="shared" si="14"/>
        <v>3.142104196229475</v>
      </c>
      <c r="Y60" s="79">
        <f t="shared" si="15"/>
        <v>2.9857022708158114</v>
      </c>
      <c r="Z60" s="79" t="e">
        <f t="shared" si="16"/>
        <v>#DIV/0!</v>
      </c>
    </row>
    <row r="61" spans="1:26" ht="12.75">
      <c r="A61" s="4">
        <v>5524</v>
      </c>
      <c r="B61" s="1" t="s">
        <v>301</v>
      </c>
      <c r="C61" s="1" t="s">
        <v>302</v>
      </c>
      <c r="D61" s="1" t="s">
        <v>194</v>
      </c>
      <c r="E61" s="5">
        <f>M!E12</f>
        <v>45.41</v>
      </c>
      <c r="F61" s="35">
        <f>M!F12</f>
        <v>15</v>
      </c>
      <c r="G61" s="5">
        <f t="shared" si="7"/>
        <v>5.409999999999997</v>
      </c>
      <c r="H61" s="5">
        <f t="shared" si="8"/>
        <v>20.409999999999997</v>
      </c>
      <c r="I61" s="5">
        <f>M!I12</f>
        <v>36.52</v>
      </c>
      <c r="J61" s="35">
        <f>M!J12</f>
        <v>0</v>
      </c>
      <c r="K61" s="5">
        <f t="shared" si="9"/>
        <v>1.5200000000000031</v>
      </c>
      <c r="L61" s="5">
        <f t="shared" si="10"/>
        <v>1.5200000000000031</v>
      </c>
      <c r="M61" s="5">
        <f t="shared" si="11"/>
        <v>81.93</v>
      </c>
      <c r="N61" s="5">
        <f t="shared" si="12"/>
        <v>21.93</v>
      </c>
      <c r="O61" s="54">
        <v>15</v>
      </c>
      <c r="P61" s="5"/>
      <c r="Q61" s="35"/>
      <c r="R61" s="5">
        <f t="shared" si="13"/>
        <v>120</v>
      </c>
      <c r="S61" s="5">
        <f t="shared" si="18"/>
        <v>120</v>
      </c>
      <c r="T61" s="35"/>
      <c r="X61" s="79">
        <f t="shared" si="14"/>
        <v>3.4133450781766133</v>
      </c>
      <c r="Y61" s="79">
        <f t="shared" si="15"/>
        <v>3.8882803943044904</v>
      </c>
      <c r="Z61" s="79" t="e">
        <f t="shared" si="16"/>
        <v>#DIV/0!</v>
      </c>
    </row>
    <row r="62" spans="1:26" ht="12.75">
      <c r="A62" s="4">
        <v>5541</v>
      </c>
      <c r="B62" s="1" t="s">
        <v>301</v>
      </c>
      <c r="C62" s="1" t="s">
        <v>319</v>
      </c>
      <c r="D62" s="1" t="s">
        <v>315</v>
      </c>
      <c r="E62" s="5">
        <f>M!E29</f>
        <v>45.33</v>
      </c>
      <c r="F62" s="35">
        <f>M!F29</f>
        <v>5</v>
      </c>
      <c r="G62" s="5">
        <f t="shared" si="7"/>
        <v>5.329999999999998</v>
      </c>
      <c r="H62" s="5">
        <f t="shared" si="8"/>
        <v>10.329999999999998</v>
      </c>
      <c r="I62" s="5">
        <f>M!I29</f>
        <v>36.91</v>
      </c>
      <c r="J62" s="35">
        <f>M!J29</f>
        <v>10</v>
      </c>
      <c r="K62" s="5">
        <f t="shared" si="9"/>
        <v>1.9099999999999966</v>
      </c>
      <c r="L62" s="5">
        <f t="shared" si="10"/>
        <v>11.909999999999997</v>
      </c>
      <c r="M62" s="5">
        <f t="shared" si="11"/>
        <v>82.24</v>
      </c>
      <c r="N62" s="5">
        <f t="shared" si="12"/>
        <v>22.239999999999995</v>
      </c>
      <c r="O62" s="54">
        <v>16</v>
      </c>
      <c r="P62" s="5"/>
      <c r="Q62" s="35"/>
      <c r="R62" s="5">
        <f t="shared" si="13"/>
        <v>120</v>
      </c>
      <c r="S62" s="5">
        <f t="shared" si="18"/>
        <v>120</v>
      </c>
      <c r="T62" s="35"/>
      <c r="X62" s="79">
        <f t="shared" si="14"/>
        <v>3.4193690712552396</v>
      </c>
      <c r="Y62" s="79">
        <f t="shared" si="15"/>
        <v>3.847195881874831</v>
      </c>
      <c r="Z62" s="79" t="e">
        <f t="shared" si="16"/>
        <v>#DIV/0!</v>
      </c>
    </row>
    <row r="63" spans="1:26" ht="12.75">
      <c r="A63" s="4">
        <v>5520</v>
      </c>
      <c r="B63" s="1" t="s">
        <v>35</v>
      </c>
      <c r="C63" s="1" t="s">
        <v>297</v>
      </c>
      <c r="D63" s="1" t="s">
        <v>298</v>
      </c>
      <c r="E63" s="5">
        <f>M!E8</f>
        <v>49.81</v>
      </c>
      <c r="F63" s="35">
        <f>M!F8</f>
        <v>5</v>
      </c>
      <c r="G63" s="5">
        <f t="shared" si="7"/>
        <v>9.810000000000002</v>
      </c>
      <c r="H63" s="5">
        <f t="shared" si="8"/>
        <v>14.810000000000002</v>
      </c>
      <c r="I63" s="5">
        <f>M!I8</f>
        <v>38.6</v>
      </c>
      <c r="J63" s="35">
        <f>M!J8</f>
        <v>5</v>
      </c>
      <c r="K63" s="5">
        <f t="shared" si="9"/>
        <v>3.6000000000000014</v>
      </c>
      <c r="L63" s="5">
        <f t="shared" si="10"/>
        <v>8.600000000000001</v>
      </c>
      <c r="M63" s="5">
        <f t="shared" si="11"/>
        <v>88.41</v>
      </c>
      <c r="N63" s="5">
        <f t="shared" si="12"/>
        <v>23.410000000000004</v>
      </c>
      <c r="O63" s="54">
        <v>17</v>
      </c>
      <c r="P63" s="5"/>
      <c r="Q63" s="35"/>
      <c r="R63" s="5">
        <f t="shared" si="13"/>
        <v>120</v>
      </c>
      <c r="S63" s="5">
        <f t="shared" si="18"/>
        <v>120</v>
      </c>
      <c r="T63" s="35"/>
      <c r="X63" s="79">
        <f t="shared" si="14"/>
        <v>3.1118249347520575</v>
      </c>
      <c r="Y63" s="79">
        <f t="shared" si="15"/>
        <v>3.6787564766839376</v>
      </c>
      <c r="Z63" s="79" t="e">
        <f t="shared" si="16"/>
        <v>#DIV/0!</v>
      </c>
    </row>
    <row r="64" spans="1:26" ht="12.75">
      <c r="A64" s="4">
        <v>5529</v>
      </c>
      <c r="B64" s="1" t="s">
        <v>306</v>
      </c>
      <c r="C64" s="1" t="s">
        <v>307</v>
      </c>
      <c r="D64" s="72" t="s">
        <v>308</v>
      </c>
      <c r="E64" s="5">
        <f>M!E17</f>
        <v>50.79</v>
      </c>
      <c r="F64" s="35">
        <f>M!F17</f>
        <v>10</v>
      </c>
      <c r="G64" s="5">
        <f t="shared" si="7"/>
        <v>10.79</v>
      </c>
      <c r="H64" s="5">
        <f t="shared" si="8"/>
        <v>20.79</v>
      </c>
      <c r="I64" s="5">
        <f>M!I17</f>
        <v>43.64</v>
      </c>
      <c r="J64" s="35">
        <f>M!J17</f>
        <v>5</v>
      </c>
      <c r="K64" s="5">
        <f t="shared" si="9"/>
        <v>8.64</v>
      </c>
      <c r="L64" s="5">
        <f t="shared" si="10"/>
        <v>13.64</v>
      </c>
      <c r="M64" s="5">
        <f t="shared" si="11"/>
        <v>94.43</v>
      </c>
      <c r="N64" s="5">
        <f t="shared" si="12"/>
        <v>34.43</v>
      </c>
      <c r="O64" s="54">
        <v>19</v>
      </c>
      <c r="P64" s="5"/>
      <c r="Q64" s="35"/>
      <c r="R64" s="5">
        <f t="shared" si="13"/>
        <v>120</v>
      </c>
      <c r="S64" s="5">
        <f t="shared" si="18"/>
        <v>120</v>
      </c>
      <c r="T64" s="35"/>
      <c r="X64" s="79">
        <f t="shared" si="14"/>
        <v>3.0517818468202402</v>
      </c>
      <c r="Y64" s="79">
        <f t="shared" si="15"/>
        <v>3.2538955087076076</v>
      </c>
      <c r="Z64" s="79" t="e">
        <f t="shared" si="16"/>
        <v>#DIV/0!</v>
      </c>
    </row>
    <row r="65" spans="1:26" ht="12.75">
      <c r="A65" s="4">
        <v>5528</v>
      </c>
      <c r="B65" s="1" t="s">
        <v>305</v>
      </c>
      <c r="C65" s="1" t="s">
        <v>91</v>
      </c>
      <c r="D65" s="1" t="s">
        <v>201</v>
      </c>
      <c r="E65" s="5">
        <f>M!E16</f>
        <v>47.34</v>
      </c>
      <c r="F65" s="35">
        <f>M!F16</f>
        <v>20</v>
      </c>
      <c r="G65" s="5">
        <f t="shared" si="7"/>
        <v>7.340000000000003</v>
      </c>
      <c r="H65" s="5">
        <f t="shared" si="8"/>
        <v>27.340000000000003</v>
      </c>
      <c r="I65" s="5">
        <f>M!I16</f>
        <v>37.16</v>
      </c>
      <c r="J65" s="35">
        <f>M!J16</f>
        <v>5</v>
      </c>
      <c r="K65" s="5">
        <f t="shared" si="9"/>
        <v>2.1599999999999966</v>
      </c>
      <c r="L65" s="5">
        <f t="shared" si="10"/>
        <v>7.159999999999997</v>
      </c>
      <c r="M65" s="5">
        <f t="shared" si="11"/>
        <v>84.5</v>
      </c>
      <c r="N65" s="5">
        <f t="shared" si="12"/>
        <v>34.5</v>
      </c>
      <c r="O65" s="54">
        <v>20</v>
      </c>
      <c r="P65" s="5"/>
      <c r="Q65" s="35"/>
      <c r="R65" s="5">
        <f t="shared" si="13"/>
        <v>120</v>
      </c>
      <c r="S65" s="5">
        <f t="shared" si="18"/>
        <v>120</v>
      </c>
      <c r="T65" s="35"/>
      <c r="X65" s="79">
        <f t="shared" si="14"/>
        <v>3.2741867342627797</v>
      </c>
      <c r="Y65" s="79">
        <f t="shared" si="15"/>
        <v>3.8213132400430574</v>
      </c>
      <c r="Z65" s="79" t="e">
        <f t="shared" si="16"/>
        <v>#DIV/0!</v>
      </c>
    </row>
    <row r="66" spans="1:26" ht="12.75">
      <c r="A66" s="4">
        <v>5531</v>
      </c>
      <c r="B66" s="1" t="s">
        <v>179</v>
      </c>
      <c r="C66" s="1" t="s">
        <v>246</v>
      </c>
      <c r="D66" s="1" t="s">
        <v>82</v>
      </c>
      <c r="E66" s="5">
        <f>M!E19</f>
        <v>45.38</v>
      </c>
      <c r="F66" s="35">
        <f>M!F19</f>
        <v>10</v>
      </c>
      <c r="G66" s="5">
        <f t="shared" si="7"/>
        <v>5.380000000000003</v>
      </c>
      <c r="H66" s="5">
        <f t="shared" si="8"/>
        <v>15.380000000000003</v>
      </c>
      <c r="I66" s="5">
        <f>M!I19</f>
        <v>45.42</v>
      </c>
      <c r="J66" s="35">
        <f>M!J19</f>
        <v>15</v>
      </c>
      <c r="K66" s="5">
        <f t="shared" si="9"/>
        <v>10.420000000000002</v>
      </c>
      <c r="L66" s="5">
        <f t="shared" si="10"/>
        <v>25.42</v>
      </c>
      <c r="M66" s="5">
        <f t="shared" si="11"/>
        <v>90.80000000000001</v>
      </c>
      <c r="N66" s="5">
        <f t="shared" si="12"/>
        <v>40.800000000000004</v>
      </c>
      <c r="O66" s="54">
        <v>21</v>
      </c>
      <c r="P66" s="5"/>
      <c r="Q66" s="35"/>
      <c r="R66" s="5">
        <f t="shared" si="13"/>
        <v>120</v>
      </c>
      <c r="S66" s="5">
        <f t="shared" si="18"/>
        <v>120</v>
      </c>
      <c r="T66" s="35"/>
      <c r="X66" s="79">
        <f t="shared" si="14"/>
        <v>3.415601586602027</v>
      </c>
      <c r="Y66" s="79">
        <f t="shared" si="15"/>
        <v>3.126376045794804</v>
      </c>
      <c r="Z66" s="79" t="e">
        <f t="shared" si="16"/>
        <v>#DIV/0!</v>
      </c>
    </row>
    <row r="67" spans="1:26" ht="12.75">
      <c r="A67" s="4">
        <v>5530</v>
      </c>
      <c r="B67" s="1" t="s">
        <v>208</v>
      </c>
      <c r="C67" s="1" t="s">
        <v>209</v>
      </c>
      <c r="D67" s="1" t="s">
        <v>82</v>
      </c>
      <c r="E67" s="5">
        <f>M!E18</f>
        <v>46.47</v>
      </c>
      <c r="F67" s="35">
        <f>M!F18</f>
        <v>0</v>
      </c>
      <c r="G67" s="5">
        <f t="shared" si="7"/>
        <v>6.469999999999999</v>
      </c>
      <c r="H67" s="5">
        <f t="shared" si="8"/>
        <v>6.469999999999999</v>
      </c>
      <c r="I67" s="5">
        <f>M!I18</f>
        <v>0</v>
      </c>
      <c r="J67" s="35"/>
      <c r="K67" s="5">
        <f t="shared" si="9"/>
        <v>100</v>
      </c>
      <c r="L67" s="5">
        <f t="shared" si="10"/>
        <v>100</v>
      </c>
      <c r="M67" s="5">
        <f t="shared" si="11"/>
        <v>46.47</v>
      </c>
      <c r="N67" s="5">
        <f t="shared" si="12"/>
        <v>106.47</v>
      </c>
      <c r="O67" s="54">
        <v>22</v>
      </c>
      <c r="P67" s="5"/>
      <c r="Q67" s="35"/>
      <c r="R67" s="5">
        <f t="shared" si="13"/>
        <v>120</v>
      </c>
      <c r="S67" s="5">
        <f t="shared" si="18"/>
        <v>120</v>
      </c>
      <c r="T67" s="35"/>
      <c r="X67" s="79">
        <f t="shared" si="14"/>
        <v>3.33548525930708</v>
      </c>
      <c r="Y67" s="79" t="e">
        <f t="shared" si="15"/>
        <v>#DIV/0!</v>
      </c>
      <c r="Z67" s="79" t="e">
        <f t="shared" si="16"/>
        <v>#DIV/0!</v>
      </c>
    </row>
    <row r="68" spans="1:26" ht="12.75">
      <c r="A68" s="4">
        <v>5546</v>
      </c>
      <c r="B68" s="1" t="s">
        <v>73</v>
      </c>
      <c r="C68" s="1" t="s">
        <v>119</v>
      </c>
      <c r="D68" s="1" t="s">
        <v>82</v>
      </c>
      <c r="E68" s="5">
        <f>M!E34</f>
        <v>43.72</v>
      </c>
      <c r="F68" s="35">
        <f>M!F34</f>
        <v>10</v>
      </c>
      <c r="G68" s="5">
        <f t="shared" si="7"/>
        <v>3.719999999999999</v>
      </c>
      <c r="H68" s="5">
        <f t="shared" si="8"/>
        <v>13.719999999999999</v>
      </c>
      <c r="I68" s="5">
        <f>M!I34</f>
        <v>0</v>
      </c>
      <c r="J68" s="35"/>
      <c r="K68" s="5">
        <f t="shared" si="9"/>
        <v>100</v>
      </c>
      <c r="L68" s="5">
        <f t="shared" si="10"/>
        <v>100</v>
      </c>
      <c r="M68" s="5">
        <f t="shared" si="11"/>
        <v>43.72</v>
      </c>
      <c r="N68" s="5">
        <f t="shared" si="12"/>
        <v>113.72</v>
      </c>
      <c r="O68" s="54">
        <v>23</v>
      </c>
      <c r="P68" s="5"/>
      <c r="Q68" s="35"/>
      <c r="R68" s="5">
        <f t="shared" si="13"/>
        <v>120</v>
      </c>
      <c r="S68" s="5">
        <f t="shared" si="18"/>
        <v>120</v>
      </c>
      <c r="T68" s="35"/>
      <c r="X68" s="79">
        <f t="shared" si="14"/>
        <v>3.5452881976212263</v>
      </c>
      <c r="Y68" s="79" t="e">
        <f t="shared" si="15"/>
        <v>#DIV/0!</v>
      </c>
      <c r="Z68" s="79" t="e">
        <f t="shared" si="16"/>
        <v>#DIV/0!</v>
      </c>
    </row>
    <row r="69" spans="1:26" ht="12.75">
      <c r="A69" s="4">
        <v>5523</v>
      </c>
      <c r="B69" s="1" t="s">
        <v>221</v>
      </c>
      <c r="C69" s="1" t="s">
        <v>300</v>
      </c>
      <c r="D69" s="1" t="s">
        <v>82</v>
      </c>
      <c r="E69" s="5">
        <f>M!E11</f>
        <v>0</v>
      </c>
      <c r="F69" s="35"/>
      <c r="G69" s="5">
        <f t="shared" si="7"/>
        <v>120</v>
      </c>
      <c r="H69" s="5">
        <f t="shared" si="8"/>
        <v>120</v>
      </c>
      <c r="I69" s="5">
        <f>M!I11</f>
        <v>31.65</v>
      </c>
      <c r="J69" s="35">
        <f>M!J11</f>
        <v>0</v>
      </c>
      <c r="K69" s="5">
        <f t="shared" si="9"/>
        <v>0</v>
      </c>
      <c r="L69" s="5">
        <f t="shared" si="10"/>
        <v>0</v>
      </c>
      <c r="M69" s="5">
        <f t="shared" si="11"/>
        <v>31.65</v>
      </c>
      <c r="N69" s="5">
        <f>SUM(H69,L69)</f>
        <v>120</v>
      </c>
      <c r="O69" s="54">
        <v>24</v>
      </c>
      <c r="P69" s="5"/>
      <c r="Q69" s="35"/>
      <c r="R69" s="5">
        <f t="shared" si="13"/>
        <v>120</v>
      </c>
      <c r="S69" s="5">
        <f t="shared" si="18"/>
        <v>120</v>
      </c>
      <c r="T69" s="35"/>
      <c r="X69" s="79" t="e">
        <f t="shared" si="14"/>
        <v>#DIV/0!</v>
      </c>
      <c r="Y69" s="79">
        <f t="shared" si="15"/>
        <v>4.486571879936809</v>
      </c>
      <c r="Z69" s="79" t="e">
        <f t="shared" si="16"/>
        <v>#DIV/0!</v>
      </c>
    </row>
    <row r="70" spans="1:26" ht="12.75">
      <c r="A70" s="4">
        <v>5518</v>
      </c>
      <c r="B70" t="s">
        <v>169</v>
      </c>
      <c r="C70" t="s">
        <v>197</v>
      </c>
      <c r="D70" s="72" t="s">
        <v>293</v>
      </c>
      <c r="E70" s="5">
        <f>M!E6</f>
        <v>0</v>
      </c>
      <c r="F70" s="35"/>
      <c r="G70" s="5">
        <f>IF(E70=0,120,IF(E70&gt;$H$39,120,IF(E70&lt;$F$39,0,IF($H$39&gt;E70&gt;$F$39,E70-$F$39))))</f>
        <v>120</v>
      </c>
      <c r="H70" s="5">
        <f t="shared" si="8"/>
        <v>120</v>
      </c>
      <c r="I70" s="5">
        <f>M!I6</f>
        <v>35.83</v>
      </c>
      <c r="J70" s="35">
        <f>M!J6</f>
        <v>5</v>
      </c>
      <c r="K70" s="5">
        <f>IF(I70=0,100,IF(I70&gt;$L$39,100,IF(I70&lt;$J$39,0,IF($L$39&gt;I70&gt;$J$39,I70-$J$39))))</f>
        <v>0.8299999999999983</v>
      </c>
      <c r="L70" s="5">
        <f t="shared" si="10"/>
        <v>5.829999999999998</v>
      </c>
      <c r="M70" s="5">
        <f t="shared" si="11"/>
        <v>35.83</v>
      </c>
      <c r="N70" s="5">
        <f t="shared" si="12"/>
        <v>125.83</v>
      </c>
      <c r="O70" s="54">
        <v>25</v>
      </c>
      <c r="P70" s="5"/>
      <c r="Q70" s="35"/>
      <c r="R70" s="5">
        <f t="shared" si="13"/>
        <v>120</v>
      </c>
      <c r="S70" s="5">
        <f t="shared" si="18"/>
        <v>120</v>
      </c>
      <c r="T70" s="35"/>
      <c r="X70" s="79" t="e">
        <f t="shared" si="14"/>
        <v>#DIV/0!</v>
      </c>
      <c r="Y70" s="79">
        <f t="shared" si="15"/>
        <v>3.9631593636617364</v>
      </c>
      <c r="Z70" s="79" t="e">
        <f t="shared" si="16"/>
        <v>#DIV/0!</v>
      </c>
    </row>
    <row r="71" spans="1:26" ht="12.75">
      <c r="A71" s="4">
        <v>5532</v>
      </c>
      <c r="B71" s="1" t="s">
        <v>97</v>
      </c>
      <c r="C71" s="1" t="s">
        <v>309</v>
      </c>
      <c r="D71" s="1" t="s">
        <v>82</v>
      </c>
      <c r="E71" s="5">
        <f>M!E20</f>
        <v>0</v>
      </c>
      <c r="F71" s="35"/>
      <c r="G71" s="5">
        <f t="shared" si="7"/>
        <v>120</v>
      </c>
      <c r="H71" s="5">
        <f t="shared" si="8"/>
        <v>120</v>
      </c>
      <c r="I71" s="5">
        <f>M!I20</f>
        <v>36.92</v>
      </c>
      <c r="J71" s="35">
        <f>M!J20</f>
        <v>10</v>
      </c>
      <c r="K71" s="5">
        <f t="shared" si="9"/>
        <v>1.9200000000000017</v>
      </c>
      <c r="L71" s="5">
        <f t="shared" si="10"/>
        <v>11.920000000000002</v>
      </c>
      <c r="M71" s="5">
        <f t="shared" si="11"/>
        <v>36.92</v>
      </c>
      <c r="N71" s="5">
        <f t="shared" si="12"/>
        <v>131.92000000000002</v>
      </c>
      <c r="O71" s="54">
        <v>26</v>
      </c>
      <c r="P71" s="5"/>
      <c r="Q71" s="35"/>
      <c r="R71" s="5">
        <f t="shared" si="13"/>
        <v>120</v>
      </c>
      <c r="S71" s="5">
        <f t="shared" si="18"/>
        <v>120</v>
      </c>
      <c r="T71" s="35"/>
      <c r="X71" s="79" t="e">
        <f t="shared" si="14"/>
        <v>#DIV/0!</v>
      </c>
      <c r="Y71" s="79">
        <f t="shared" si="15"/>
        <v>3.846153846153846</v>
      </c>
      <c r="Z71" s="79" t="e">
        <f t="shared" si="16"/>
        <v>#DIV/0!</v>
      </c>
    </row>
    <row r="72" spans="1:26" ht="12.75">
      <c r="A72" s="4">
        <v>5536</v>
      </c>
      <c r="B72" s="1" t="s">
        <v>105</v>
      </c>
      <c r="C72" s="1" t="s">
        <v>312</v>
      </c>
      <c r="D72" s="1" t="s">
        <v>304</v>
      </c>
      <c r="E72" s="5">
        <f>M!E24</f>
        <v>0</v>
      </c>
      <c r="F72" s="35"/>
      <c r="G72" s="5">
        <f t="shared" si="7"/>
        <v>120</v>
      </c>
      <c r="H72" s="5">
        <f t="shared" si="8"/>
        <v>120</v>
      </c>
      <c r="I72" s="5">
        <f>M!I24</f>
        <v>36.75</v>
      </c>
      <c r="J72" s="35">
        <f>M!J24</f>
        <v>20</v>
      </c>
      <c r="K72" s="5">
        <f t="shared" si="9"/>
        <v>1.75</v>
      </c>
      <c r="L72" s="5">
        <f t="shared" si="10"/>
        <v>21.75</v>
      </c>
      <c r="M72" s="5">
        <f t="shared" si="11"/>
        <v>36.75</v>
      </c>
      <c r="N72" s="5">
        <f t="shared" si="12"/>
        <v>141.75</v>
      </c>
      <c r="O72" s="54">
        <v>27</v>
      </c>
      <c r="P72" s="5"/>
      <c r="Q72" s="35"/>
      <c r="R72" s="5">
        <f t="shared" si="13"/>
        <v>120</v>
      </c>
      <c r="S72" s="5">
        <f t="shared" si="18"/>
        <v>120</v>
      </c>
      <c r="T72" s="35"/>
      <c r="X72" s="79" t="e">
        <f t="shared" si="14"/>
        <v>#DIV/0!</v>
      </c>
      <c r="Y72" s="79">
        <f t="shared" si="15"/>
        <v>3.8639455782312924</v>
      </c>
      <c r="Z72" s="79" t="e">
        <f t="shared" si="16"/>
        <v>#DIV/0!</v>
      </c>
    </row>
    <row r="73" spans="1:26" ht="12.75">
      <c r="A73" s="4">
        <v>5533</v>
      </c>
      <c r="B73" s="1" t="s">
        <v>226</v>
      </c>
      <c r="C73" s="1" t="s">
        <v>310</v>
      </c>
      <c r="D73" s="1" t="s">
        <v>82</v>
      </c>
      <c r="E73" s="5">
        <f>M!E21</f>
        <v>0</v>
      </c>
      <c r="F73" s="35"/>
      <c r="G73" s="5">
        <f t="shared" si="7"/>
        <v>120</v>
      </c>
      <c r="H73" s="5">
        <f t="shared" si="8"/>
        <v>120</v>
      </c>
      <c r="I73" s="5">
        <f>M!I21</f>
        <v>0</v>
      </c>
      <c r="J73" s="35"/>
      <c r="K73" s="5">
        <f t="shared" si="9"/>
        <v>100</v>
      </c>
      <c r="L73" s="5">
        <f t="shared" si="10"/>
        <v>100</v>
      </c>
      <c r="M73" s="5">
        <f t="shared" si="11"/>
        <v>0</v>
      </c>
      <c r="N73" s="5">
        <f t="shared" si="12"/>
        <v>220</v>
      </c>
      <c r="O73" s="5"/>
      <c r="P73" s="5"/>
      <c r="Q73" s="35"/>
      <c r="R73" s="5">
        <f t="shared" si="13"/>
        <v>120</v>
      </c>
      <c r="S73" s="5">
        <f t="shared" si="18"/>
        <v>120</v>
      </c>
      <c r="X73" s="79" t="e">
        <f t="shared" si="14"/>
        <v>#DIV/0!</v>
      </c>
      <c r="Y73" s="79" t="e">
        <f t="shared" si="15"/>
        <v>#DIV/0!</v>
      </c>
      <c r="Z73" s="79" t="e">
        <f t="shared" si="16"/>
        <v>#DIV/0!</v>
      </c>
    </row>
    <row r="74" spans="1:26" ht="12.75">
      <c r="A74" s="4">
        <v>5538</v>
      </c>
      <c r="B74" s="1" t="s">
        <v>117</v>
      </c>
      <c r="C74" s="1" t="s">
        <v>124</v>
      </c>
      <c r="D74" s="1" t="s">
        <v>82</v>
      </c>
      <c r="E74" s="5">
        <f>M!E26</f>
        <v>0</v>
      </c>
      <c r="F74" s="35"/>
      <c r="G74" s="5">
        <f t="shared" si="7"/>
        <v>120</v>
      </c>
      <c r="H74" s="5">
        <f t="shared" si="8"/>
        <v>120</v>
      </c>
      <c r="I74" s="5">
        <f>M!I26</f>
        <v>0</v>
      </c>
      <c r="J74" s="35"/>
      <c r="K74" s="5">
        <f t="shared" si="9"/>
        <v>100</v>
      </c>
      <c r="L74" s="5">
        <f t="shared" si="10"/>
        <v>100</v>
      </c>
      <c r="M74" s="5">
        <f t="shared" si="11"/>
        <v>0</v>
      </c>
      <c r="N74" s="5">
        <f t="shared" si="12"/>
        <v>220</v>
      </c>
      <c r="O74" s="5"/>
      <c r="P74" s="5"/>
      <c r="Q74" s="35"/>
      <c r="R74" s="5">
        <f t="shared" si="13"/>
        <v>120</v>
      </c>
      <c r="S74" s="5">
        <f t="shared" si="18"/>
        <v>120</v>
      </c>
      <c r="X74" s="79" t="e">
        <f t="shared" si="14"/>
        <v>#DIV/0!</v>
      </c>
      <c r="Y74" s="79" t="e">
        <f t="shared" si="15"/>
        <v>#DIV/0!</v>
      </c>
      <c r="Z74" s="79" t="e">
        <f t="shared" si="16"/>
        <v>#DIV/0!</v>
      </c>
    </row>
    <row r="80" ht="12.75">
      <c r="B80" s="7" t="s">
        <v>94</v>
      </c>
    </row>
    <row r="81" spans="5:26" ht="12.75">
      <c r="E81" s="34" t="s">
        <v>279</v>
      </c>
      <c r="F81" s="48">
        <f>F39</f>
        <v>40</v>
      </c>
      <c r="G81" s="78" t="s">
        <v>280</v>
      </c>
      <c r="H81" s="48">
        <f>H39</f>
        <v>60</v>
      </c>
      <c r="I81" s="34" t="s">
        <v>279</v>
      </c>
      <c r="J81" s="48">
        <f>J39</f>
        <v>35</v>
      </c>
      <c r="K81" s="78" t="s">
        <v>280</v>
      </c>
      <c r="L81" s="48">
        <f>L39</f>
        <v>52</v>
      </c>
      <c r="M81" s="5"/>
      <c r="N81" s="5"/>
      <c r="O81" s="5"/>
      <c r="P81" s="34" t="s">
        <v>279</v>
      </c>
      <c r="Q81" s="48">
        <f>Макси!Q84</f>
        <v>47</v>
      </c>
      <c r="R81" s="78" t="s">
        <v>280</v>
      </c>
      <c r="S81" s="48">
        <f>Макси!S84</f>
        <v>70</v>
      </c>
      <c r="T81" s="5"/>
      <c r="U81" s="5"/>
      <c r="V81" s="5"/>
      <c r="W81" s="7" t="s">
        <v>281</v>
      </c>
      <c r="X81">
        <f>X39</f>
        <v>155</v>
      </c>
      <c r="Y81">
        <f>Y39</f>
        <v>142</v>
      </c>
      <c r="Z81">
        <f>Макси!Z84</f>
        <v>167</v>
      </c>
    </row>
    <row r="82" spans="5:17" ht="12.75">
      <c r="E82" s="5"/>
      <c r="F82" s="35"/>
      <c r="G82" s="5"/>
      <c r="H82" s="5"/>
      <c r="I82" s="5"/>
      <c r="J82" s="35"/>
      <c r="K82" s="5"/>
      <c r="L82" s="5"/>
      <c r="M82" s="5"/>
      <c r="N82" s="5"/>
      <c r="O82" s="5"/>
      <c r="P82" s="5"/>
      <c r="Q82" s="5"/>
    </row>
    <row r="83" spans="5:17" ht="12.75">
      <c r="E83" s="86" t="s">
        <v>20</v>
      </c>
      <c r="F83" s="86"/>
      <c r="G83" s="86"/>
      <c r="H83" s="86" t="s">
        <v>21</v>
      </c>
      <c r="I83" s="87"/>
      <c r="J83" s="86"/>
      <c r="K83" s="34"/>
      <c r="L83" s="34"/>
      <c r="M83" s="86" t="s">
        <v>25</v>
      </c>
      <c r="N83" s="86"/>
      <c r="O83" s="86"/>
      <c r="P83" s="86"/>
      <c r="Q83" s="86"/>
    </row>
    <row r="84" spans="1:26" ht="38.25">
      <c r="A84" s="2" t="s">
        <v>0</v>
      </c>
      <c r="B84" s="2" t="s">
        <v>1</v>
      </c>
      <c r="C84" s="2" t="s">
        <v>2</v>
      </c>
      <c r="D84" s="3" t="s">
        <v>5</v>
      </c>
      <c r="E84" s="3" t="s">
        <v>9</v>
      </c>
      <c r="F84" s="3" t="s">
        <v>10</v>
      </c>
      <c r="G84" s="77" t="s">
        <v>24</v>
      </c>
      <c r="H84" s="2" t="s">
        <v>11</v>
      </c>
      <c r="I84" s="3" t="s">
        <v>9</v>
      </c>
      <c r="J84" s="3" t="s">
        <v>10</v>
      </c>
      <c r="K84" s="77" t="s">
        <v>24</v>
      </c>
      <c r="L84" s="2" t="s">
        <v>11</v>
      </c>
      <c r="M84" s="2" t="s">
        <v>278</v>
      </c>
      <c r="N84" s="46" t="s">
        <v>60</v>
      </c>
      <c r="O84" s="36" t="s">
        <v>19</v>
      </c>
      <c r="P84" s="2" t="s">
        <v>9</v>
      </c>
      <c r="Q84" s="2" t="s">
        <v>10</v>
      </c>
      <c r="R84" s="2" t="s">
        <v>24</v>
      </c>
      <c r="S84" s="2" t="s">
        <v>11</v>
      </c>
      <c r="T84" s="2" t="s">
        <v>19</v>
      </c>
      <c r="X84" s="77" t="s">
        <v>282</v>
      </c>
      <c r="Y84" s="77" t="s">
        <v>283</v>
      </c>
      <c r="Z84" s="77" t="s">
        <v>284</v>
      </c>
    </row>
    <row r="85" spans="1:26" ht="12.75">
      <c r="A85" s="4">
        <v>5507</v>
      </c>
      <c r="B85" t="s">
        <v>325</v>
      </c>
      <c r="C85" t="s">
        <v>204</v>
      </c>
      <c r="D85" s="1" t="s">
        <v>326</v>
      </c>
      <c r="E85" s="5">
        <f>M!E47</f>
        <v>44.48</v>
      </c>
      <c r="F85" s="35">
        <f>M!F47</f>
        <v>10</v>
      </c>
      <c r="G85" s="5">
        <f aca="true" t="shared" si="19" ref="G85:G97">IF(E85=0,120,IF(E85&gt;$H$81,120,IF(E85&lt;$F$81,0,IF($H$81&gt;E85&gt;F81,E85-$F$81))))</f>
        <v>4.479999999999997</v>
      </c>
      <c r="H85" s="5">
        <f aca="true" t="shared" si="20" ref="H85:H97">SUM(F85,G85)</f>
        <v>14.479999999999997</v>
      </c>
      <c r="I85" s="5">
        <f>M!H47</f>
        <v>33.31</v>
      </c>
      <c r="J85" s="35">
        <f>M!I47</f>
        <v>5</v>
      </c>
      <c r="K85" s="5">
        <f aca="true" t="shared" si="21" ref="K85:K97">IF(I85=0,100,IF(I85&gt;$L$81,100,IF(I85&lt;$J$81,0,IF($L$81&gt;I85&gt;$J$81,I85-$J$81))))</f>
        <v>0</v>
      </c>
      <c r="L85" s="5">
        <f aca="true" t="shared" si="22" ref="L85:L97">SUM(J85,K85)</f>
        <v>5</v>
      </c>
      <c r="M85" s="5">
        <f aca="true" t="shared" si="23" ref="M85:M97">SUM(E85,I85)</f>
        <v>77.78999999999999</v>
      </c>
      <c r="N85" s="5">
        <f aca="true" t="shared" si="24" ref="N85:N97">SUM(H85,L85)</f>
        <v>19.479999999999997</v>
      </c>
      <c r="O85" s="37">
        <v>3</v>
      </c>
      <c r="P85" s="5">
        <v>39.05</v>
      </c>
      <c r="Q85" s="35">
        <v>0</v>
      </c>
      <c r="R85" s="5">
        <f aca="true" t="shared" si="25" ref="R85:R97">IF(P85=0,120,IF(P85&gt;$S$81,120,IF(P85&lt;$Q$81,0,IF($S$81&gt;P85&gt;$Q$81,P85-$Q$81))))</f>
        <v>0</v>
      </c>
      <c r="S85" s="5">
        <f aca="true" t="shared" si="26" ref="S85:S97">SUM(Q85:R85)</f>
        <v>0</v>
      </c>
      <c r="T85" s="37">
        <v>1</v>
      </c>
      <c r="X85" s="79">
        <f aca="true" t="shared" si="27" ref="X85:X97">$X$81/E85</f>
        <v>3.4847122302158278</v>
      </c>
      <c r="Y85" s="79">
        <f aca="true" t="shared" si="28" ref="Y85:Y97">$Y$81/I85</f>
        <v>4.262984088862203</v>
      </c>
      <c r="Z85" s="79">
        <f aca="true" t="shared" si="29" ref="Z85:Z97">$Z$81/P85</f>
        <v>4.2765685019206146</v>
      </c>
    </row>
    <row r="86" spans="1:26" ht="12.75">
      <c r="A86" s="4">
        <v>5503</v>
      </c>
      <c r="B86" t="s">
        <v>100</v>
      </c>
      <c r="C86" t="s">
        <v>75</v>
      </c>
      <c r="D86" s="1" t="s">
        <v>189</v>
      </c>
      <c r="E86" s="5">
        <f>M!E44</f>
        <v>45.11</v>
      </c>
      <c r="F86" s="35">
        <f>M!F44</f>
        <v>0</v>
      </c>
      <c r="G86" s="5">
        <f t="shared" si="19"/>
        <v>5.109999999999999</v>
      </c>
      <c r="H86" s="5">
        <f t="shared" si="20"/>
        <v>5.109999999999999</v>
      </c>
      <c r="I86" s="5">
        <f>M!H44</f>
        <v>37.84</v>
      </c>
      <c r="J86" s="35">
        <f>M!I44</f>
        <v>0</v>
      </c>
      <c r="K86" s="5">
        <f t="shared" si="21"/>
        <v>2.8400000000000034</v>
      </c>
      <c r="L86" s="5">
        <f t="shared" si="22"/>
        <v>2.8400000000000034</v>
      </c>
      <c r="M86" s="5">
        <f t="shared" si="23"/>
        <v>82.95</v>
      </c>
      <c r="N86" s="5">
        <f t="shared" si="24"/>
        <v>7.950000000000003</v>
      </c>
      <c r="O86" s="37">
        <v>2</v>
      </c>
      <c r="P86" s="5">
        <v>45.95</v>
      </c>
      <c r="Q86" s="35">
        <v>0</v>
      </c>
      <c r="R86" s="5">
        <f t="shared" si="25"/>
        <v>0</v>
      </c>
      <c r="S86" s="5">
        <f t="shared" si="26"/>
        <v>0</v>
      </c>
      <c r="T86" s="37">
        <v>2</v>
      </c>
      <c r="X86" s="79">
        <f t="shared" si="27"/>
        <v>3.4360452227887386</v>
      </c>
      <c r="Y86" s="79">
        <f t="shared" si="28"/>
        <v>3.752642706131078</v>
      </c>
      <c r="Z86" s="79">
        <f t="shared" si="29"/>
        <v>3.6343852013057667</v>
      </c>
    </row>
    <row r="87" spans="1:26" ht="12.75">
      <c r="A87" s="4">
        <v>5512</v>
      </c>
      <c r="B87" t="s">
        <v>237</v>
      </c>
      <c r="C87" t="s">
        <v>111</v>
      </c>
      <c r="D87" s="1" t="s">
        <v>189</v>
      </c>
      <c r="E87" s="5">
        <f>M!E51</f>
        <v>49.49</v>
      </c>
      <c r="F87" s="35">
        <f>M!F51</f>
        <v>10</v>
      </c>
      <c r="G87" s="5">
        <f t="shared" si="19"/>
        <v>9.490000000000002</v>
      </c>
      <c r="H87" s="5">
        <f t="shared" si="20"/>
        <v>19.490000000000002</v>
      </c>
      <c r="I87" s="5">
        <f>M!H51</f>
        <v>39.11</v>
      </c>
      <c r="J87" s="35">
        <f>M!I51</f>
        <v>0</v>
      </c>
      <c r="K87" s="5">
        <f t="shared" si="21"/>
        <v>4.109999999999999</v>
      </c>
      <c r="L87" s="5">
        <f t="shared" si="22"/>
        <v>4.109999999999999</v>
      </c>
      <c r="M87" s="5">
        <f t="shared" si="23"/>
        <v>88.6</v>
      </c>
      <c r="N87" s="5">
        <f t="shared" si="24"/>
        <v>23.6</v>
      </c>
      <c r="O87" s="37">
        <v>5</v>
      </c>
      <c r="P87" s="5">
        <v>49.14</v>
      </c>
      <c r="Q87" s="35">
        <v>0</v>
      </c>
      <c r="R87" s="5">
        <f t="shared" si="25"/>
        <v>2.1400000000000006</v>
      </c>
      <c r="S87" s="5">
        <f t="shared" si="26"/>
        <v>2.1400000000000006</v>
      </c>
      <c r="T87" s="37">
        <v>3</v>
      </c>
      <c r="X87" s="79">
        <f t="shared" si="27"/>
        <v>3.131945847645989</v>
      </c>
      <c r="Y87" s="79">
        <f t="shared" si="28"/>
        <v>3.630784965481974</v>
      </c>
      <c r="Z87" s="79">
        <f t="shared" si="29"/>
        <v>3.3984533984533982</v>
      </c>
    </row>
    <row r="88" spans="1:26" ht="12.75">
      <c r="A88" s="4">
        <v>5515</v>
      </c>
      <c r="B88" t="s">
        <v>215</v>
      </c>
      <c r="C88" t="s">
        <v>216</v>
      </c>
      <c r="D88" s="1" t="s">
        <v>194</v>
      </c>
      <c r="E88" s="5">
        <f>M!E54</f>
        <v>41.22</v>
      </c>
      <c r="F88" s="35">
        <f>M!F54</f>
        <v>5</v>
      </c>
      <c r="G88" s="5">
        <f t="shared" si="19"/>
        <v>1.2199999999999989</v>
      </c>
      <c r="H88" s="5">
        <f t="shared" si="20"/>
        <v>6.219999999999999</v>
      </c>
      <c r="I88" s="5">
        <f>M!H54</f>
        <v>31.9</v>
      </c>
      <c r="J88" s="35">
        <f>M!I54</f>
        <v>0</v>
      </c>
      <c r="K88" s="5">
        <f t="shared" si="21"/>
        <v>0</v>
      </c>
      <c r="L88" s="5">
        <f t="shared" si="22"/>
        <v>0</v>
      </c>
      <c r="M88" s="5">
        <f t="shared" si="23"/>
        <v>73.12</v>
      </c>
      <c r="N88" s="5">
        <f t="shared" si="24"/>
        <v>6.219999999999999</v>
      </c>
      <c r="O88" s="37">
        <v>1</v>
      </c>
      <c r="P88" s="5">
        <v>39.26</v>
      </c>
      <c r="Q88" s="35">
        <v>5</v>
      </c>
      <c r="R88" s="5">
        <f>IF(P88=0,120,IF(P88&gt;$S$81,120,IF(P88&lt;$Q$81,0,IF($S$81&gt;P88&gt;$Q$81,P88-$Q$81))))</f>
        <v>0</v>
      </c>
      <c r="S88" s="5">
        <f>SUM(Q88:R88)</f>
        <v>5</v>
      </c>
      <c r="T88" s="41">
        <v>4</v>
      </c>
      <c r="X88" s="79">
        <f t="shared" si="27"/>
        <v>3.760310528869481</v>
      </c>
      <c r="Y88" s="79">
        <f t="shared" si="28"/>
        <v>4.451410658307211</v>
      </c>
      <c r="Z88" s="79">
        <f t="shared" si="29"/>
        <v>4.253693326541009</v>
      </c>
    </row>
    <row r="89" spans="1:26" ht="12.75">
      <c r="A89" s="4">
        <v>5501</v>
      </c>
      <c r="B89" t="s">
        <v>215</v>
      </c>
      <c r="C89" t="s">
        <v>320</v>
      </c>
      <c r="D89" s="1" t="s">
        <v>186</v>
      </c>
      <c r="E89" s="5">
        <f>M!E42</f>
        <v>41.91</v>
      </c>
      <c r="F89" s="35">
        <f>M!F42</f>
        <v>20</v>
      </c>
      <c r="G89" s="5">
        <f>IF(E89=0,120,IF(E89&gt;$H$81,120,IF(E89&lt;$F$81,0,IF($H$81&gt;E89&gt;F85,E89-$F$81))))</f>
        <v>1.9099999999999966</v>
      </c>
      <c r="H89" s="5">
        <f>SUM(F89,G89)</f>
        <v>21.909999999999997</v>
      </c>
      <c r="I89" s="5">
        <f>M!H42</f>
        <v>32.34</v>
      </c>
      <c r="J89" s="35">
        <f>M!I42</f>
        <v>0</v>
      </c>
      <c r="K89" s="5">
        <f>IF(I89=0,100,IF(I89&gt;$L$81,100,IF(I89&lt;$J$81,0,IF($L$81&gt;I89&gt;$J$81,I89-$J$81))))</f>
        <v>0</v>
      </c>
      <c r="L89" s="5">
        <f>SUM(J89,K89)</f>
        <v>0</v>
      </c>
      <c r="M89" s="5">
        <f>SUM(E89,I89)</f>
        <v>74.25</v>
      </c>
      <c r="N89" s="5">
        <f>SUM(H89,L89)</f>
        <v>21.909999999999997</v>
      </c>
      <c r="O89" s="37">
        <v>4</v>
      </c>
      <c r="P89" s="5">
        <v>42.72</v>
      </c>
      <c r="Q89" s="35">
        <v>10</v>
      </c>
      <c r="R89" s="5">
        <f t="shared" si="25"/>
        <v>0</v>
      </c>
      <c r="S89" s="5">
        <f t="shared" si="26"/>
        <v>10</v>
      </c>
      <c r="T89" s="41">
        <v>5</v>
      </c>
      <c r="X89" s="79">
        <f t="shared" si="27"/>
        <v>3.698401336196612</v>
      </c>
      <c r="Y89" s="79">
        <f t="shared" si="28"/>
        <v>4.390847247990105</v>
      </c>
      <c r="Z89" s="79">
        <f t="shared" si="29"/>
        <v>3.909176029962547</v>
      </c>
    </row>
    <row r="90" spans="1:26" ht="12.75">
      <c r="A90" s="4">
        <v>5513</v>
      </c>
      <c r="B90" t="s">
        <v>192</v>
      </c>
      <c r="C90" t="s">
        <v>332</v>
      </c>
      <c r="D90" s="1" t="s">
        <v>82</v>
      </c>
      <c r="E90" s="5">
        <f>M!E52</f>
        <v>44.29</v>
      </c>
      <c r="F90" s="35">
        <f>M!F52</f>
        <v>15</v>
      </c>
      <c r="G90" s="5">
        <f t="shared" si="19"/>
        <v>4.289999999999999</v>
      </c>
      <c r="H90" s="5">
        <f t="shared" si="20"/>
        <v>19.29</v>
      </c>
      <c r="I90" s="5">
        <f>M!H52</f>
        <v>35.71</v>
      </c>
      <c r="J90" s="35">
        <f>M!I52</f>
        <v>5</v>
      </c>
      <c r="K90" s="5">
        <f t="shared" si="21"/>
        <v>0.7100000000000009</v>
      </c>
      <c r="L90" s="5">
        <f t="shared" si="22"/>
        <v>5.710000000000001</v>
      </c>
      <c r="M90" s="5">
        <f t="shared" si="23"/>
        <v>80</v>
      </c>
      <c r="N90" s="5">
        <f t="shared" si="24"/>
        <v>25</v>
      </c>
      <c r="O90" s="37">
        <v>6</v>
      </c>
      <c r="P90" s="5">
        <v>42.27</v>
      </c>
      <c r="Q90" s="35">
        <v>10</v>
      </c>
      <c r="R90" s="5">
        <f t="shared" si="25"/>
        <v>0</v>
      </c>
      <c r="S90" s="5">
        <f t="shared" si="26"/>
        <v>10</v>
      </c>
      <c r="T90" s="41">
        <v>6</v>
      </c>
      <c r="X90" s="79">
        <f t="shared" si="27"/>
        <v>3.4996613230977647</v>
      </c>
      <c r="Y90" s="79">
        <f t="shared" si="28"/>
        <v>3.9764771772612715</v>
      </c>
      <c r="Z90" s="79">
        <f t="shared" si="29"/>
        <v>3.950792524248876</v>
      </c>
    </row>
    <row r="91" spans="1:26" ht="12.75">
      <c r="A91" s="4">
        <v>5514</v>
      </c>
      <c r="B91" t="s">
        <v>333</v>
      </c>
      <c r="C91" t="s">
        <v>334</v>
      </c>
      <c r="D91" s="1" t="s">
        <v>335</v>
      </c>
      <c r="E91" s="5">
        <f>M!E53</f>
        <v>69.01</v>
      </c>
      <c r="F91" s="35"/>
      <c r="G91" s="5">
        <f>IF(E91=0,120,IF(E91&gt;$H$81,120,IF(E91&lt;$F$81,0,IF($H$81&gt;E91&gt;F94,E91-$F$81))))</f>
        <v>120</v>
      </c>
      <c r="H91" s="5">
        <f>SUM(F91,G91)</f>
        <v>120</v>
      </c>
      <c r="I91" s="5">
        <f>M!H53</f>
        <v>0</v>
      </c>
      <c r="J91" s="35"/>
      <c r="K91" s="5">
        <f>IF(I91=0,100,IF(I91&gt;$L$81,100,IF(I91&lt;$J$81,0,IF($L$81&gt;I91&gt;$J$81,I91-$J$81))))</f>
        <v>100</v>
      </c>
      <c r="L91" s="5">
        <f>SUM(J91,K91)</f>
        <v>100</v>
      </c>
      <c r="M91" s="5">
        <f>SUM(E91,I91)</f>
        <v>69.01</v>
      </c>
      <c r="N91" s="5">
        <f>SUM(H91,L91)</f>
        <v>220</v>
      </c>
      <c r="P91" s="5">
        <v>84.5</v>
      </c>
      <c r="Q91" s="35"/>
      <c r="R91" s="5">
        <f>IF(P91=0,120,IF(P91&gt;$S$81,120,IF(P91&lt;$Q$81,0,IF($S$81&gt;P91&gt;$Q$81,P91-$Q$81))))</f>
        <v>120</v>
      </c>
      <c r="S91" s="5">
        <f t="shared" si="26"/>
        <v>120</v>
      </c>
      <c r="X91" s="79">
        <f t="shared" si="27"/>
        <v>2.2460512969134907</v>
      </c>
      <c r="Y91" s="79" t="e">
        <f t="shared" si="28"/>
        <v>#DIV/0!</v>
      </c>
      <c r="Z91" s="79">
        <f t="shared" si="29"/>
        <v>1.9763313609467457</v>
      </c>
    </row>
    <row r="92" spans="1:26" ht="12.75">
      <c r="A92" s="4">
        <v>5509</v>
      </c>
      <c r="B92" t="s">
        <v>214</v>
      </c>
      <c r="C92" t="s">
        <v>96</v>
      </c>
      <c r="D92" s="1" t="s">
        <v>176</v>
      </c>
      <c r="E92" s="5">
        <f>M!E48</f>
        <v>56.31</v>
      </c>
      <c r="F92" s="35">
        <f>M!F48</f>
        <v>10</v>
      </c>
      <c r="G92" s="5">
        <f>IF(E92=0,120,IF(E92&gt;$H$81,120,IF(E92&lt;$F$81,0,IF($H$81&gt;E92&gt;F87,E92-$F$81))))</f>
        <v>16.310000000000002</v>
      </c>
      <c r="H92" s="5">
        <f t="shared" si="20"/>
        <v>26.310000000000002</v>
      </c>
      <c r="I92" s="5">
        <f>M!H48</f>
        <v>42.16</v>
      </c>
      <c r="J92" s="35">
        <f>M!I48</f>
        <v>20</v>
      </c>
      <c r="K92" s="5">
        <f t="shared" si="21"/>
        <v>7.159999999999997</v>
      </c>
      <c r="L92" s="5">
        <f t="shared" si="22"/>
        <v>27.159999999999997</v>
      </c>
      <c r="M92" s="5">
        <f t="shared" si="23"/>
        <v>98.47</v>
      </c>
      <c r="N92" s="5">
        <f t="shared" si="24"/>
        <v>53.47</v>
      </c>
      <c r="O92" s="41">
        <v>7</v>
      </c>
      <c r="P92" s="5"/>
      <c r="Q92" s="35"/>
      <c r="R92" s="5">
        <f t="shared" si="25"/>
        <v>120</v>
      </c>
      <c r="S92" s="5">
        <f t="shared" si="26"/>
        <v>120</v>
      </c>
      <c r="X92" s="79">
        <f t="shared" si="27"/>
        <v>2.752619428165512</v>
      </c>
      <c r="Y92" s="79">
        <f t="shared" si="28"/>
        <v>3.3681214421252377</v>
      </c>
      <c r="Z92" s="79" t="e">
        <f t="shared" si="29"/>
        <v>#DIV/0!</v>
      </c>
    </row>
    <row r="93" spans="1:26" ht="12.75">
      <c r="A93" s="4">
        <v>5502</v>
      </c>
      <c r="B93" s="1" t="s">
        <v>98</v>
      </c>
      <c r="C93" s="1" t="s">
        <v>99</v>
      </c>
      <c r="D93" s="1" t="s">
        <v>82</v>
      </c>
      <c r="E93" s="5">
        <f>M!E43</f>
        <v>0</v>
      </c>
      <c r="F93" s="35"/>
      <c r="G93" s="5">
        <f>IF(E93=0,120,IF(E93&gt;$H$81,120,IF(E93&lt;$F$81,0,IF($H$81&gt;E93&gt;F88,E93-$F$81))))</f>
        <v>120</v>
      </c>
      <c r="H93" s="5">
        <f t="shared" si="20"/>
        <v>120</v>
      </c>
      <c r="I93" s="5">
        <f>M!H43</f>
        <v>35.28</v>
      </c>
      <c r="J93" s="35">
        <f>M!I43</f>
        <v>0</v>
      </c>
      <c r="K93" s="5">
        <f t="shared" si="21"/>
        <v>0.28000000000000114</v>
      </c>
      <c r="L93" s="5">
        <f t="shared" si="22"/>
        <v>0.28000000000000114</v>
      </c>
      <c r="M93" s="5">
        <f t="shared" si="23"/>
        <v>35.28</v>
      </c>
      <c r="N93" s="5">
        <f t="shared" si="24"/>
        <v>120.28</v>
      </c>
      <c r="O93" s="41">
        <v>8</v>
      </c>
      <c r="P93" s="5"/>
      <c r="Q93" s="35"/>
      <c r="R93" s="5">
        <f t="shared" si="25"/>
        <v>120</v>
      </c>
      <c r="S93" s="5">
        <f t="shared" si="26"/>
        <v>120</v>
      </c>
      <c r="X93" s="79" t="e">
        <f t="shared" si="27"/>
        <v>#DIV/0!</v>
      </c>
      <c r="Y93" s="79">
        <f t="shared" si="28"/>
        <v>4.024943310657596</v>
      </c>
      <c r="Z93" s="79" t="e">
        <f t="shared" si="29"/>
        <v>#DIV/0!</v>
      </c>
    </row>
    <row r="94" spans="1:26" ht="12.75">
      <c r="A94" s="4">
        <v>5510</v>
      </c>
      <c r="B94" t="s">
        <v>328</v>
      </c>
      <c r="C94" t="s">
        <v>329</v>
      </c>
      <c r="D94" s="1" t="s">
        <v>326</v>
      </c>
      <c r="E94" s="5">
        <f>M!E49</f>
        <v>0</v>
      </c>
      <c r="F94" s="35"/>
      <c r="G94" s="5">
        <f>IF(E94=0,120,IF(E94&gt;$H$81,120,IF(E94&lt;$F$81,0,IF($H$81&gt;E94&gt;F89,E94-$F$81))))</f>
        <v>120</v>
      </c>
      <c r="H94" s="5">
        <f t="shared" si="20"/>
        <v>120</v>
      </c>
      <c r="I94" s="5">
        <f>M!H49</f>
        <v>46.45</v>
      </c>
      <c r="J94" s="35">
        <f>M!I49</f>
        <v>5</v>
      </c>
      <c r="K94" s="5">
        <f t="shared" si="21"/>
        <v>11.450000000000003</v>
      </c>
      <c r="L94" s="5">
        <f t="shared" si="22"/>
        <v>16.450000000000003</v>
      </c>
      <c r="M94" s="5">
        <f t="shared" si="23"/>
        <v>46.45</v>
      </c>
      <c r="N94" s="5">
        <f t="shared" si="24"/>
        <v>136.45</v>
      </c>
      <c r="O94" s="41">
        <v>9</v>
      </c>
      <c r="P94" s="5"/>
      <c r="Q94" s="35"/>
      <c r="R94" s="5">
        <f t="shared" si="25"/>
        <v>120</v>
      </c>
      <c r="S94" s="5">
        <f t="shared" si="26"/>
        <v>120</v>
      </c>
      <c r="X94" s="79" t="e">
        <f t="shared" si="27"/>
        <v>#DIV/0!</v>
      </c>
      <c r="Y94" s="79">
        <f t="shared" si="28"/>
        <v>3.0570505920344453</v>
      </c>
      <c r="Z94" s="79" t="e">
        <f t="shared" si="29"/>
        <v>#DIV/0!</v>
      </c>
    </row>
    <row r="95" spans="1:26" ht="12.75">
      <c r="A95" s="4">
        <v>5504</v>
      </c>
      <c r="B95" s="1" t="s">
        <v>321</v>
      </c>
      <c r="C95" s="1" t="s">
        <v>322</v>
      </c>
      <c r="D95" s="1" t="s">
        <v>82</v>
      </c>
      <c r="E95" s="5">
        <f>M!E45</f>
        <v>0</v>
      </c>
      <c r="F95" s="35"/>
      <c r="G95" s="5">
        <f>IF(E95=0,120,IF(E95&gt;$H$81,120,IF(E95&lt;$F$81,0,IF($H$81&gt;E95&gt;F90,E95-$F$81))))</f>
        <v>120</v>
      </c>
      <c r="H95" s="5">
        <f t="shared" si="20"/>
        <v>120</v>
      </c>
      <c r="I95" s="5">
        <f>M!H45</f>
        <v>0</v>
      </c>
      <c r="J95" s="35"/>
      <c r="K95" s="5">
        <f t="shared" si="21"/>
        <v>100</v>
      </c>
      <c r="L95" s="5">
        <f t="shared" si="22"/>
        <v>100</v>
      </c>
      <c r="M95" s="5">
        <f t="shared" si="23"/>
        <v>0</v>
      </c>
      <c r="N95" s="5">
        <f t="shared" si="24"/>
        <v>220</v>
      </c>
      <c r="P95" s="5"/>
      <c r="Q95" s="35"/>
      <c r="R95" s="5">
        <f t="shared" si="25"/>
        <v>120</v>
      </c>
      <c r="S95" s="5">
        <f t="shared" si="26"/>
        <v>120</v>
      </c>
      <c r="X95" s="79" t="e">
        <f t="shared" si="27"/>
        <v>#DIV/0!</v>
      </c>
      <c r="Y95" s="79" t="e">
        <f t="shared" si="28"/>
        <v>#DIV/0!</v>
      </c>
      <c r="Z95" s="79" t="e">
        <f t="shared" si="29"/>
        <v>#DIV/0!</v>
      </c>
    </row>
    <row r="96" spans="1:26" ht="12.75">
      <c r="A96" s="4">
        <v>5505</v>
      </c>
      <c r="B96" s="1" t="s">
        <v>323</v>
      </c>
      <c r="C96" s="1" t="s">
        <v>324</v>
      </c>
      <c r="D96" s="1" t="s">
        <v>89</v>
      </c>
      <c r="E96" s="5">
        <f>M!E46</f>
        <v>0</v>
      </c>
      <c r="F96" s="35"/>
      <c r="G96" s="5">
        <f t="shared" si="19"/>
        <v>120</v>
      </c>
      <c r="H96" s="5">
        <f t="shared" si="20"/>
        <v>120</v>
      </c>
      <c r="I96" s="5">
        <f>M!H46</f>
        <v>0</v>
      </c>
      <c r="J96" s="35"/>
      <c r="K96" s="5">
        <f t="shared" si="21"/>
        <v>100</v>
      </c>
      <c r="L96" s="5">
        <f t="shared" si="22"/>
        <v>100</v>
      </c>
      <c r="M96" s="5">
        <f t="shared" si="23"/>
        <v>0</v>
      </c>
      <c r="N96" s="5">
        <f t="shared" si="24"/>
        <v>220</v>
      </c>
      <c r="P96" s="5"/>
      <c r="Q96" s="35"/>
      <c r="R96" s="5">
        <f t="shared" si="25"/>
        <v>120</v>
      </c>
      <c r="S96" s="5">
        <f t="shared" si="26"/>
        <v>120</v>
      </c>
      <c r="X96" s="79" t="e">
        <f t="shared" si="27"/>
        <v>#DIV/0!</v>
      </c>
      <c r="Y96" s="79" t="e">
        <f t="shared" si="28"/>
        <v>#DIV/0!</v>
      </c>
      <c r="Z96" s="79" t="e">
        <f t="shared" si="29"/>
        <v>#DIV/0!</v>
      </c>
    </row>
    <row r="97" spans="1:26" ht="12.75">
      <c r="A97" s="4">
        <v>5511</v>
      </c>
      <c r="B97" t="s">
        <v>330</v>
      </c>
      <c r="C97" t="s">
        <v>331</v>
      </c>
      <c r="D97" s="1" t="s">
        <v>89</v>
      </c>
      <c r="E97" s="5">
        <f>M!E50</f>
        <v>0</v>
      </c>
      <c r="F97" s="35"/>
      <c r="G97" s="5">
        <f t="shared" si="19"/>
        <v>120</v>
      </c>
      <c r="H97" s="5">
        <f t="shared" si="20"/>
        <v>120</v>
      </c>
      <c r="I97" s="5">
        <f>M!H50</f>
        <v>0</v>
      </c>
      <c r="J97" s="35"/>
      <c r="K97" s="5">
        <f t="shared" si="21"/>
        <v>100</v>
      </c>
      <c r="L97" s="5">
        <f t="shared" si="22"/>
        <v>100</v>
      </c>
      <c r="M97" s="5">
        <f t="shared" si="23"/>
        <v>0</v>
      </c>
      <c r="N97" s="5">
        <f t="shared" si="24"/>
        <v>220</v>
      </c>
      <c r="P97" s="5"/>
      <c r="Q97" s="35"/>
      <c r="R97" s="5">
        <f t="shared" si="25"/>
        <v>120</v>
      </c>
      <c r="S97" s="5">
        <f t="shared" si="26"/>
        <v>120</v>
      </c>
      <c r="X97" s="79" t="e">
        <f t="shared" si="27"/>
        <v>#DIV/0!</v>
      </c>
      <c r="Y97" s="79" t="e">
        <f t="shared" si="28"/>
        <v>#DIV/0!</v>
      </c>
      <c r="Z97" s="79" t="e">
        <f t="shared" si="29"/>
        <v>#DIV/0!</v>
      </c>
    </row>
    <row r="99" ht="12.75">
      <c r="M99" s="5"/>
    </row>
  </sheetData>
  <mergeCells count="10">
    <mergeCell ref="E1:H1"/>
    <mergeCell ref="I1:L1"/>
    <mergeCell ref="M1:P1"/>
    <mergeCell ref="Q1:T1"/>
    <mergeCell ref="E83:G83"/>
    <mergeCell ref="H83:J83"/>
    <mergeCell ref="M83:Q83"/>
    <mergeCell ref="E41:H41"/>
    <mergeCell ref="I41:L41"/>
    <mergeCell ref="O41:S41"/>
  </mergeCells>
  <printOptions/>
  <pageMargins left="0.75" right="0.75" top="1" bottom="1" header="0.5" footer="0.5"/>
  <pageSetup fitToHeight="1" fitToWidth="1"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2"/>
  <sheetViews>
    <sheetView workbookViewId="0" topLeftCell="A37">
      <pane xSplit="3" topLeftCell="D1" activePane="topRight" state="frozen"/>
      <selection pane="topLeft" activeCell="A1" sqref="A1"/>
      <selection pane="topRight" activeCell="V44" sqref="A1:V44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26.625" style="1" bestFit="1" customWidth="1"/>
    <col min="14" max="14" width="11.125" style="0" customWidth="1"/>
    <col min="21" max="21" width="12.25390625" style="0" customWidth="1"/>
    <col min="24" max="26" width="10.1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4">
        <v>4041</v>
      </c>
      <c r="B3" s="1" t="s">
        <v>342</v>
      </c>
      <c r="C3" s="1" t="s">
        <v>220</v>
      </c>
      <c r="D3" s="1" t="s">
        <v>268</v>
      </c>
      <c r="E3" s="5">
        <f>S!E25</f>
        <v>38.93</v>
      </c>
      <c r="F3" s="35">
        <f>S!F25</f>
        <v>0</v>
      </c>
      <c r="G3" s="5">
        <f aca="true" t="shared" si="0" ref="G3:G49">SUM(E3:F3)</f>
        <v>38.93</v>
      </c>
      <c r="H3" s="5">
        <f aca="true" t="shared" si="1" ref="H3:H49">120-G3</f>
        <v>81.07</v>
      </c>
      <c r="I3" s="5">
        <f>S!I25</f>
        <v>31.79</v>
      </c>
      <c r="J3" s="35">
        <f>S!J25</f>
        <v>0</v>
      </c>
      <c r="K3" s="5">
        <f aca="true" t="shared" si="2" ref="K3:K49">SUM(I3:J3)</f>
        <v>31.79</v>
      </c>
      <c r="L3" s="5">
        <f aca="true" t="shared" si="3" ref="L3:L49">100-K3</f>
        <v>68.21000000000001</v>
      </c>
      <c r="M3" s="52">
        <f>S!M25</f>
        <v>30.66</v>
      </c>
      <c r="N3" s="54">
        <f>S!N25</f>
        <v>28</v>
      </c>
      <c r="O3" s="54">
        <f>S!O25</f>
        <v>8</v>
      </c>
      <c r="P3" s="35">
        <f aca="true" t="shared" si="4" ref="P3:P49">SUM(N3:O3)</f>
        <v>36</v>
      </c>
      <c r="Q3" s="52">
        <f>S!Q25</f>
        <v>40.45</v>
      </c>
      <c r="R3" s="54">
        <f>S!R25</f>
        <v>23</v>
      </c>
      <c r="S3" s="54">
        <f>S!S25</f>
        <v>27</v>
      </c>
      <c r="T3" s="35">
        <f aca="true" t="shared" si="5" ref="T3:T49">SUM(R3:S3)</f>
        <v>50</v>
      </c>
      <c r="U3" s="5">
        <f aca="true" t="shared" si="6" ref="U3:U49">SUM(H3,L3,P3,T3)</f>
        <v>235.28</v>
      </c>
      <c r="V3" s="53">
        <v>1</v>
      </c>
    </row>
    <row r="4" spans="1:22" ht="12.75">
      <c r="A4" s="4">
        <v>4052</v>
      </c>
      <c r="B4" t="s">
        <v>147</v>
      </c>
      <c r="C4" t="s">
        <v>151</v>
      </c>
      <c r="D4" s="1" t="s">
        <v>185</v>
      </c>
      <c r="E4" s="5">
        <f>S!E36</f>
        <v>41.15</v>
      </c>
      <c r="F4" s="35">
        <f>S!F36</f>
        <v>0</v>
      </c>
      <c r="G4" s="5">
        <f t="shared" si="0"/>
        <v>41.15</v>
      </c>
      <c r="H4" s="5">
        <f t="shared" si="1"/>
        <v>78.85</v>
      </c>
      <c r="I4" s="5">
        <f>S!I36</f>
        <v>31.34</v>
      </c>
      <c r="J4" s="35">
        <f>S!J36</f>
        <v>0</v>
      </c>
      <c r="K4" s="5">
        <f t="shared" si="2"/>
        <v>31.34</v>
      </c>
      <c r="L4" s="5">
        <f t="shared" si="3"/>
        <v>68.66</v>
      </c>
      <c r="M4" s="52">
        <f>S!M36</f>
        <v>34.56</v>
      </c>
      <c r="N4" s="54">
        <f>S!N36</f>
        <v>25</v>
      </c>
      <c r="O4" s="54">
        <f>S!O36</f>
        <v>8</v>
      </c>
      <c r="P4" s="35">
        <f t="shared" si="4"/>
        <v>33</v>
      </c>
      <c r="Q4" s="52">
        <f>S!Q36</f>
        <v>41.7</v>
      </c>
      <c r="R4" s="54">
        <f>S!R36</f>
        <v>23</v>
      </c>
      <c r="S4" s="54">
        <f>S!S36</f>
        <v>27</v>
      </c>
      <c r="T4" s="35">
        <f t="shared" si="5"/>
        <v>50</v>
      </c>
      <c r="U4" s="5">
        <f t="shared" si="6"/>
        <v>230.51</v>
      </c>
      <c r="V4" s="37">
        <v>2</v>
      </c>
    </row>
    <row r="5" spans="1:22" ht="12.75">
      <c r="A5" s="56">
        <v>4037</v>
      </c>
      <c r="B5" t="s">
        <v>66</v>
      </c>
      <c r="C5" t="s">
        <v>136</v>
      </c>
      <c r="D5" s="1" t="s">
        <v>207</v>
      </c>
      <c r="E5" s="5">
        <f>S!E21</f>
        <v>38.59</v>
      </c>
      <c r="F5" s="35">
        <f>S!F21</f>
        <v>0</v>
      </c>
      <c r="G5" s="5">
        <f t="shared" si="0"/>
        <v>38.59</v>
      </c>
      <c r="H5" s="5">
        <f t="shared" si="1"/>
        <v>81.41</v>
      </c>
      <c r="I5" s="5">
        <f>S!I21</f>
        <v>30.48</v>
      </c>
      <c r="J5" s="35">
        <f>S!J21</f>
        <v>0</v>
      </c>
      <c r="K5" s="5">
        <f t="shared" si="2"/>
        <v>30.48</v>
      </c>
      <c r="L5" s="5">
        <f t="shared" si="3"/>
        <v>69.52</v>
      </c>
      <c r="M5" s="52">
        <f>S!M21</f>
        <v>38.04</v>
      </c>
      <c r="N5" s="54">
        <f>S!N21</f>
        <v>28</v>
      </c>
      <c r="O5" s="54">
        <f>S!O21</f>
        <v>0</v>
      </c>
      <c r="P5" s="35">
        <f t="shared" si="4"/>
        <v>28</v>
      </c>
      <c r="Q5" s="52">
        <f>S!Q21</f>
        <v>38.38</v>
      </c>
      <c r="R5" s="54">
        <f>S!R21</f>
        <v>23</v>
      </c>
      <c r="S5" s="54">
        <f>S!S21</f>
        <v>27</v>
      </c>
      <c r="T5" s="35">
        <f t="shared" si="5"/>
        <v>50</v>
      </c>
      <c r="U5" s="5">
        <f t="shared" si="6"/>
        <v>228.93</v>
      </c>
      <c r="V5" s="53">
        <v>3</v>
      </c>
    </row>
    <row r="6" spans="1:22" ht="12.75">
      <c r="A6" s="80" t="s">
        <v>413</v>
      </c>
      <c r="B6" s="1" t="s">
        <v>215</v>
      </c>
      <c r="C6" s="1" t="s">
        <v>127</v>
      </c>
      <c r="D6" s="39" t="s">
        <v>253</v>
      </c>
      <c r="E6" s="5">
        <f>S!E4</f>
        <v>43.72</v>
      </c>
      <c r="F6" s="35">
        <f>S!F4</f>
        <v>0</v>
      </c>
      <c r="G6" s="5">
        <f t="shared" si="0"/>
        <v>43.72</v>
      </c>
      <c r="H6" s="5">
        <f t="shared" si="1"/>
        <v>76.28</v>
      </c>
      <c r="I6" s="5">
        <f>S!I4</f>
        <v>32.74</v>
      </c>
      <c r="J6" s="35">
        <f>S!J4</f>
        <v>0</v>
      </c>
      <c r="K6" s="5">
        <f t="shared" si="2"/>
        <v>32.74</v>
      </c>
      <c r="L6" s="5">
        <f>100-K6</f>
        <v>67.25999999999999</v>
      </c>
      <c r="M6" s="52">
        <f>S!M4</f>
        <v>33.66</v>
      </c>
      <c r="N6" s="54">
        <f>S!N4</f>
        <v>23</v>
      </c>
      <c r="O6" s="54">
        <f>S!O4</f>
        <v>8</v>
      </c>
      <c r="P6" s="35">
        <f t="shared" si="4"/>
        <v>31</v>
      </c>
      <c r="Q6" s="52">
        <f>S!Q4</f>
        <v>44.32</v>
      </c>
      <c r="R6" s="54">
        <f>S!R4</f>
        <v>24</v>
      </c>
      <c r="S6" s="54">
        <f>S!S4</f>
        <v>27</v>
      </c>
      <c r="T6" s="35">
        <f t="shared" si="5"/>
        <v>51</v>
      </c>
      <c r="U6" s="5">
        <f>SUM(H6,L6,P6,T6)</f>
        <v>225.54</v>
      </c>
      <c r="V6" s="37">
        <v>4</v>
      </c>
    </row>
    <row r="7" spans="1:22" ht="12.75">
      <c r="A7" s="4">
        <v>4049</v>
      </c>
      <c r="B7" s="1" t="s">
        <v>115</v>
      </c>
      <c r="C7" s="1" t="s">
        <v>130</v>
      </c>
      <c r="D7" s="1" t="s">
        <v>185</v>
      </c>
      <c r="E7" s="5">
        <f>S!E33</f>
        <v>40.98</v>
      </c>
      <c r="F7" s="35">
        <f>S!F33</f>
        <v>0</v>
      </c>
      <c r="G7" s="5">
        <f t="shared" si="0"/>
        <v>40.98</v>
      </c>
      <c r="H7" s="5">
        <f t="shared" si="1"/>
        <v>79.02000000000001</v>
      </c>
      <c r="I7" s="5">
        <f>S!I33</f>
        <v>33.09</v>
      </c>
      <c r="J7" s="35">
        <f>S!J33</f>
        <v>0</v>
      </c>
      <c r="K7" s="5">
        <f t="shared" si="2"/>
        <v>33.09</v>
      </c>
      <c r="L7" s="5">
        <f t="shared" si="3"/>
        <v>66.91</v>
      </c>
      <c r="M7" s="52">
        <f>S!M33</f>
        <v>32.76</v>
      </c>
      <c r="N7" s="54">
        <f>S!N33</f>
        <v>27</v>
      </c>
      <c r="O7" s="54">
        <f>S!O33</f>
        <v>8</v>
      </c>
      <c r="P7" s="35">
        <f t="shared" si="4"/>
        <v>35</v>
      </c>
      <c r="Q7" s="52">
        <f>S!Q33</f>
        <v>49.84</v>
      </c>
      <c r="R7" s="54">
        <f>S!R33</f>
        <v>24</v>
      </c>
      <c r="S7" s="54">
        <f>S!S33</f>
        <v>20</v>
      </c>
      <c r="T7" s="35">
        <f t="shared" si="5"/>
        <v>44</v>
      </c>
      <c r="U7" s="5">
        <f t="shared" si="6"/>
        <v>224.93</v>
      </c>
      <c r="V7" s="53">
        <v>5</v>
      </c>
    </row>
    <row r="8" spans="1:22" ht="12.75">
      <c r="A8" s="4">
        <v>4038</v>
      </c>
      <c r="B8" s="1" t="s">
        <v>3</v>
      </c>
      <c r="C8" s="1" t="s">
        <v>50</v>
      </c>
      <c r="D8" s="1" t="s">
        <v>269</v>
      </c>
      <c r="E8" s="5">
        <f>S!E22</f>
        <v>40.3</v>
      </c>
      <c r="F8" s="35">
        <f>S!F22</f>
        <v>0</v>
      </c>
      <c r="G8" s="5">
        <f t="shared" si="0"/>
        <v>40.3</v>
      </c>
      <c r="H8" s="5">
        <f t="shared" si="1"/>
        <v>79.7</v>
      </c>
      <c r="I8" s="5">
        <f>S!I22</f>
        <v>31.2</v>
      </c>
      <c r="J8" s="35">
        <f>S!J22</f>
        <v>0</v>
      </c>
      <c r="K8" s="5">
        <f t="shared" si="2"/>
        <v>31.2</v>
      </c>
      <c r="L8" s="5">
        <f t="shared" si="3"/>
        <v>68.8</v>
      </c>
      <c r="M8" s="52">
        <f>S!M22</f>
        <v>32.41</v>
      </c>
      <c r="N8" s="54">
        <f>S!N22</f>
        <v>21</v>
      </c>
      <c r="O8" s="54">
        <f>S!O22</f>
        <v>8</v>
      </c>
      <c r="P8" s="35">
        <f t="shared" si="4"/>
        <v>29</v>
      </c>
      <c r="Q8" s="52">
        <f>S!Q22</f>
        <v>39.38</v>
      </c>
      <c r="R8" s="54">
        <f>S!R22</f>
        <v>24</v>
      </c>
      <c r="S8" s="54">
        <f>S!S22</f>
        <v>20</v>
      </c>
      <c r="T8" s="35">
        <f t="shared" si="5"/>
        <v>44</v>
      </c>
      <c r="U8" s="5">
        <f t="shared" si="6"/>
        <v>221.5</v>
      </c>
      <c r="V8" s="37">
        <v>6</v>
      </c>
    </row>
    <row r="9" spans="1:22" ht="12.75">
      <c r="A9" s="4">
        <v>4058</v>
      </c>
      <c r="B9" s="1" t="s">
        <v>234</v>
      </c>
      <c r="C9" s="1" t="s">
        <v>137</v>
      </c>
      <c r="D9" s="1" t="s">
        <v>203</v>
      </c>
      <c r="E9" s="5">
        <f>S!E42</f>
        <v>43.24</v>
      </c>
      <c r="F9" s="35">
        <f>S!F42</f>
        <v>0</v>
      </c>
      <c r="G9" s="5">
        <f t="shared" si="0"/>
        <v>43.24</v>
      </c>
      <c r="H9" s="5">
        <f t="shared" si="1"/>
        <v>76.75999999999999</v>
      </c>
      <c r="I9" s="5">
        <f>S!I42</f>
        <v>33.76</v>
      </c>
      <c r="J9" s="35">
        <f>S!J42</f>
        <v>0</v>
      </c>
      <c r="K9" s="5">
        <f t="shared" si="2"/>
        <v>33.76</v>
      </c>
      <c r="L9" s="5">
        <f t="shared" si="3"/>
        <v>66.24000000000001</v>
      </c>
      <c r="M9" s="52">
        <f>S!M42</f>
        <v>31.27</v>
      </c>
      <c r="N9" s="54">
        <f>S!N42</f>
        <v>27</v>
      </c>
      <c r="O9" s="54">
        <f>S!O42</f>
        <v>0</v>
      </c>
      <c r="P9" s="35">
        <f t="shared" si="4"/>
        <v>27</v>
      </c>
      <c r="Q9" s="52">
        <f>S!Q42</f>
        <v>43.33</v>
      </c>
      <c r="R9" s="54">
        <f>S!R42</f>
        <v>24</v>
      </c>
      <c r="S9" s="54">
        <f>S!S42</f>
        <v>27</v>
      </c>
      <c r="T9" s="35">
        <f t="shared" si="5"/>
        <v>51</v>
      </c>
      <c r="U9" s="5">
        <f t="shared" si="6"/>
        <v>221</v>
      </c>
      <c r="V9" s="53">
        <v>7</v>
      </c>
    </row>
    <row r="10" spans="1:22" ht="12.75">
      <c r="A10" s="4">
        <v>4050</v>
      </c>
      <c r="B10" s="1" t="s">
        <v>132</v>
      </c>
      <c r="C10" s="1" t="s">
        <v>133</v>
      </c>
      <c r="D10" s="1" t="s">
        <v>120</v>
      </c>
      <c r="E10" s="5">
        <f>S!E34</f>
        <v>43.31</v>
      </c>
      <c r="F10" s="35">
        <f>S!F34</f>
        <v>0</v>
      </c>
      <c r="G10" s="5">
        <f t="shared" si="0"/>
        <v>43.31</v>
      </c>
      <c r="H10" s="5">
        <f t="shared" si="1"/>
        <v>76.69</v>
      </c>
      <c r="I10" s="5">
        <f>S!I34</f>
        <v>32.56</v>
      </c>
      <c r="J10" s="35">
        <f>S!J34</f>
        <v>0</v>
      </c>
      <c r="K10" s="5">
        <f t="shared" si="2"/>
        <v>32.56</v>
      </c>
      <c r="L10" s="5">
        <f t="shared" si="3"/>
        <v>67.44</v>
      </c>
      <c r="M10" s="52">
        <f>S!M34</f>
        <v>33.92</v>
      </c>
      <c r="N10" s="54">
        <f>S!N34</f>
        <v>19</v>
      </c>
      <c r="O10" s="54">
        <f>S!O34</f>
        <v>8</v>
      </c>
      <c r="P10" s="35">
        <f t="shared" si="4"/>
        <v>27</v>
      </c>
      <c r="Q10" s="52">
        <f>S!Q34</f>
        <v>49.27</v>
      </c>
      <c r="R10" s="54">
        <f>S!R34</f>
        <v>26</v>
      </c>
      <c r="S10" s="54">
        <f>S!S34</f>
        <v>20</v>
      </c>
      <c r="T10" s="35">
        <f t="shared" si="5"/>
        <v>46</v>
      </c>
      <c r="U10" s="5">
        <f t="shared" si="6"/>
        <v>217.13</v>
      </c>
      <c r="V10" s="37">
        <v>8</v>
      </c>
    </row>
    <row r="11" spans="1:22" ht="12.75">
      <c r="A11" s="4">
        <v>4043</v>
      </c>
      <c r="B11" s="1" t="s">
        <v>135</v>
      </c>
      <c r="C11" s="1" t="s">
        <v>244</v>
      </c>
      <c r="D11" s="1" t="s">
        <v>123</v>
      </c>
      <c r="E11" s="5">
        <f>S!E27</f>
        <v>44.99</v>
      </c>
      <c r="F11" s="35">
        <f>S!F27</f>
        <v>10</v>
      </c>
      <c r="G11" s="5">
        <f t="shared" si="0"/>
        <v>54.99</v>
      </c>
      <c r="H11" s="5">
        <f t="shared" si="1"/>
        <v>65.00999999999999</v>
      </c>
      <c r="I11" s="5">
        <f>S!I27</f>
        <v>34.19</v>
      </c>
      <c r="J11" s="35">
        <f>S!J27</f>
        <v>0</v>
      </c>
      <c r="K11" s="5">
        <f t="shared" si="2"/>
        <v>34.19</v>
      </c>
      <c r="L11" s="5">
        <f t="shared" si="3"/>
        <v>65.81</v>
      </c>
      <c r="M11" s="52">
        <f>S!M27</f>
        <v>33.91</v>
      </c>
      <c r="N11" s="54">
        <f>S!N27</f>
        <v>27</v>
      </c>
      <c r="O11" s="54">
        <f>S!O27</f>
        <v>8</v>
      </c>
      <c r="P11" s="35">
        <f t="shared" si="4"/>
        <v>35</v>
      </c>
      <c r="Q11" s="52">
        <f>S!Q27</f>
        <v>39.48</v>
      </c>
      <c r="R11" s="54">
        <f>S!R27</f>
        <v>24</v>
      </c>
      <c r="S11" s="54">
        <f>S!S27</f>
        <v>27</v>
      </c>
      <c r="T11" s="35">
        <f t="shared" si="5"/>
        <v>51</v>
      </c>
      <c r="U11" s="5">
        <f t="shared" si="6"/>
        <v>216.82</v>
      </c>
      <c r="V11" s="53">
        <v>9</v>
      </c>
    </row>
    <row r="12" spans="1:22" ht="12.75">
      <c r="A12" s="4">
        <v>4028</v>
      </c>
      <c r="B12" s="1" t="s">
        <v>6</v>
      </c>
      <c r="C12" s="1" t="s">
        <v>142</v>
      </c>
      <c r="D12" s="1" t="s">
        <v>299</v>
      </c>
      <c r="E12" s="5">
        <f>S!E13</f>
        <v>44.31</v>
      </c>
      <c r="F12" s="35">
        <f>S!F13</f>
        <v>5</v>
      </c>
      <c r="G12" s="5">
        <f t="shared" si="0"/>
        <v>49.31</v>
      </c>
      <c r="H12" s="5">
        <f t="shared" si="1"/>
        <v>70.69</v>
      </c>
      <c r="I12" s="5">
        <f>S!I13</f>
        <v>34.49</v>
      </c>
      <c r="J12" s="35">
        <f>S!J13</f>
        <v>0</v>
      </c>
      <c r="K12" s="5">
        <f t="shared" si="2"/>
        <v>34.49</v>
      </c>
      <c r="L12" s="5">
        <f t="shared" si="3"/>
        <v>65.50999999999999</v>
      </c>
      <c r="M12" s="52">
        <f>S!M13</f>
        <v>37.69</v>
      </c>
      <c r="N12" s="54">
        <f>S!N13</f>
        <v>28</v>
      </c>
      <c r="O12" s="54">
        <f>S!O13</f>
        <v>0</v>
      </c>
      <c r="P12" s="35">
        <f t="shared" si="4"/>
        <v>28</v>
      </c>
      <c r="Q12" s="52">
        <f>S!Q13</f>
        <v>42.34</v>
      </c>
      <c r="R12" s="54">
        <f>S!R13</f>
        <v>24</v>
      </c>
      <c r="S12" s="54">
        <f>S!S13</f>
        <v>27</v>
      </c>
      <c r="T12" s="35">
        <f t="shared" si="5"/>
        <v>51</v>
      </c>
      <c r="U12" s="5">
        <f t="shared" si="6"/>
        <v>215.2</v>
      </c>
      <c r="V12" s="37">
        <v>10</v>
      </c>
    </row>
    <row r="13" spans="1:22" ht="12.75">
      <c r="A13" s="4">
        <v>4029</v>
      </c>
      <c r="B13" t="s">
        <v>49</v>
      </c>
      <c r="C13" t="s">
        <v>219</v>
      </c>
      <c r="D13" s="1" t="s">
        <v>303</v>
      </c>
      <c r="E13" s="5">
        <f>S!E14</f>
        <v>38.3</v>
      </c>
      <c r="F13" s="35">
        <f>S!F14</f>
        <v>0</v>
      </c>
      <c r="G13" s="5">
        <f t="shared" si="0"/>
        <v>38.3</v>
      </c>
      <c r="H13" s="5">
        <f t="shared" si="1"/>
        <v>81.7</v>
      </c>
      <c r="I13" s="5">
        <f>S!I14</f>
        <v>30.52</v>
      </c>
      <c r="J13" s="35">
        <f>S!J14</f>
        <v>0</v>
      </c>
      <c r="K13" s="5">
        <f t="shared" si="2"/>
        <v>30.52</v>
      </c>
      <c r="L13" s="5">
        <f t="shared" si="3"/>
        <v>69.48</v>
      </c>
      <c r="M13" s="52">
        <f>S!M14</f>
        <v>33.19</v>
      </c>
      <c r="N13" s="54">
        <f>S!N14</f>
        <v>10</v>
      </c>
      <c r="O13" s="54">
        <f>S!O14</f>
        <v>8</v>
      </c>
      <c r="P13" s="35">
        <f t="shared" si="4"/>
        <v>18</v>
      </c>
      <c r="Q13" s="52">
        <f>S!Q14</f>
        <v>40.77</v>
      </c>
      <c r="R13" s="54">
        <f>S!R14</f>
        <v>19</v>
      </c>
      <c r="S13" s="54">
        <f>S!S14</f>
        <v>27</v>
      </c>
      <c r="T13" s="35">
        <f t="shared" si="5"/>
        <v>46</v>
      </c>
      <c r="U13" s="5">
        <f t="shared" si="6"/>
        <v>215.18</v>
      </c>
      <c r="V13" s="53">
        <v>11</v>
      </c>
    </row>
    <row r="14" spans="1:22" ht="13.5" customHeight="1">
      <c r="A14" s="4">
        <v>4030</v>
      </c>
      <c r="B14" t="s">
        <v>143</v>
      </c>
      <c r="C14" t="s">
        <v>243</v>
      </c>
      <c r="D14" s="1" t="s">
        <v>120</v>
      </c>
      <c r="E14" s="5">
        <f>S!E15</f>
        <v>41</v>
      </c>
      <c r="F14" s="35">
        <f>S!F15</f>
        <v>0</v>
      </c>
      <c r="G14" s="5">
        <f t="shared" si="0"/>
        <v>41</v>
      </c>
      <c r="H14" s="5">
        <f t="shared" si="1"/>
        <v>79</v>
      </c>
      <c r="I14" s="5">
        <f>S!I15</f>
        <v>32.24</v>
      </c>
      <c r="J14" s="35">
        <f>S!J15</f>
        <v>0</v>
      </c>
      <c r="K14" s="5">
        <f t="shared" si="2"/>
        <v>32.24</v>
      </c>
      <c r="L14" s="5">
        <f t="shared" si="3"/>
        <v>67.75999999999999</v>
      </c>
      <c r="M14" s="52">
        <f>S!M15</f>
        <v>32.97</v>
      </c>
      <c r="N14" s="54">
        <f>S!N15</f>
        <v>25</v>
      </c>
      <c r="O14" s="54">
        <f>S!O15</f>
        <v>8</v>
      </c>
      <c r="P14" s="35">
        <f t="shared" si="4"/>
        <v>33</v>
      </c>
      <c r="Q14" s="52">
        <f>S!Q15</f>
        <v>29.79</v>
      </c>
      <c r="R14" s="54">
        <f>S!R15</f>
        <v>6</v>
      </c>
      <c r="S14" s="54">
        <f>S!S15</f>
        <v>27</v>
      </c>
      <c r="T14" s="35">
        <f t="shared" si="5"/>
        <v>33</v>
      </c>
      <c r="U14" s="5">
        <f t="shared" si="6"/>
        <v>212.76</v>
      </c>
      <c r="V14" s="37">
        <v>12</v>
      </c>
    </row>
    <row r="15" spans="1:22" ht="12.75">
      <c r="A15" s="4">
        <v>4047</v>
      </c>
      <c r="B15" t="s">
        <v>61</v>
      </c>
      <c r="C15" t="s">
        <v>62</v>
      </c>
      <c r="D15" s="1" t="s">
        <v>298</v>
      </c>
      <c r="E15" s="5">
        <f>S!E31</f>
        <v>44.74</v>
      </c>
      <c r="F15" s="35">
        <f>S!F31</f>
        <v>0</v>
      </c>
      <c r="G15" s="5">
        <f t="shared" si="0"/>
        <v>44.74</v>
      </c>
      <c r="H15" s="5">
        <f t="shared" si="1"/>
        <v>75.25999999999999</v>
      </c>
      <c r="I15" s="5">
        <f>S!I31</f>
        <v>34.63</v>
      </c>
      <c r="J15" s="35">
        <f>S!J31</f>
        <v>0</v>
      </c>
      <c r="K15" s="5">
        <f t="shared" si="2"/>
        <v>34.63</v>
      </c>
      <c r="L15" s="5">
        <f t="shared" si="3"/>
        <v>65.37</v>
      </c>
      <c r="M15" s="52">
        <f>S!M31</f>
        <v>34.4</v>
      </c>
      <c r="N15" s="54">
        <f>S!N31</f>
        <v>21</v>
      </c>
      <c r="O15" s="54">
        <f>S!O31</f>
        <v>0</v>
      </c>
      <c r="P15" s="35">
        <f t="shared" si="4"/>
        <v>21</v>
      </c>
      <c r="Q15" s="52">
        <f>S!Q31</f>
        <v>43.78</v>
      </c>
      <c r="R15" s="54">
        <f>S!R31</f>
        <v>24</v>
      </c>
      <c r="S15" s="54">
        <f>S!S31</f>
        <v>27</v>
      </c>
      <c r="T15" s="35">
        <f t="shared" si="5"/>
        <v>51</v>
      </c>
      <c r="U15" s="5">
        <f t="shared" si="6"/>
        <v>212.63</v>
      </c>
      <c r="V15" s="53">
        <v>13</v>
      </c>
    </row>
    <row r="16" spans="1:22" ht="12.75">
      <c r="A16" s="4">
        <v>4060</v>
      </c>
      <c r="B16" s="1" t="s">
        <v>66</v>
      </c>
      <c r="C16" s="1" t="s">
        <v>355</v>
      </c>
      <c r="D16" s="1" t="s">
        <v>186</v>
      </c>
      <c r="E16" s="5">
        <f>S!E44</f>
        <v>37.36</v>
      </c>
      <c r="F16" s="35">
        <f>S!F44</f>
        <v>0</v>
      </c>
      <c r="G16" s="5">
        <f t="shared" si="0"/>
        <v>37.36</v>
      </c>
      <c r="H16" s="5">
        <f t="shared" si="1"/>
        <v>82.64</v>
      </c>
      <c r="I16" s="5">
        <f>S!I44</f>
        <v>34.23</v>
      </c>
      <c r="J16" s="35">
        <f>S!J44</f>
        <v>5</v>
      </c>
      <c r="K16" s="5">
        <f t="shared" si="2"/>
        <v>39.23</v>
      </c>
      <c r="L16" s="5">
        <f t="shared" si="3"/>
        <v>60.77</v>
      </c>
      <c r="M16" s="52">
        <f>S!M44</f>
        <v>31.86</v>
      </c>
      <c r="N16" s="54">
        <f>S!N44</f>
        <v>26</v>
      </c>
      <c r="O16" s="54">
        <f>S!O44</f>
        <v>8</v>
      </c>
      <c r="P16" s="35">
        <f t="shared" si="4"/>
        <v>34</v>
      </c>
      <c r="Q16" s="52">
        <f>S!Q44</f>
        <v>50.2</v>
      </c>
      <c r="R16" s="54">
        <f>S!R44</f>
        <v>26</v>
      </c>
      <c r="S16" s="54">
        <f>S!S44</f>
        <v>9</v>
      </c>
      <c r="T16" s="35">
        <f t="shared" si="5"/>
        <v>35</v>
      </c>
      <c r="U16" s="5">
        <f t="shared" si="6"/>
        <v>212.41</v>
      </c>
      <c r="V16" s="37">
        <v>14</v>
      </c>
    </row>
    <row r="17" spans="1:22" ht="12.75">
      <c r="A17" s="4">
        <v>4046</v>
      </c>
      <c r="B17" s="1" t="s">
        <v>344</v>
      </c>
      <c r="C17" s="1" t="s">
        <v>345</v>
      </c>
      <c r="D17" s="1" t="s">
        <v>201</v>
      </c>
      <c r="E17" s="5">
        <f>S!E30</f>
        <v>40.17</v>
      </c>
      <c r="F17" s="35">
        <f>S!F30</f>
        <v>5</v>
      </c>
      <c r="G17" s="5">
        <f t="shared" si="0"/>
        <v>45.17</v>
      </c>
      <c r="H17" s="5">
        <f t="shared" si="1"/>
        <v>74.83</v>
      </c>
      <c r="I17" s="5">
        <f>S!I30</f>
        <v>31.06</v>
      </c>
      <c r="J17" s="35">
        <f>S!J30</f>
        <v>0</v>
      </c>
      <c r="K17" s="5">
        <f t="shared" si="2"/>
        <v>31.06</v>
      </c>
      <c r="L17" s="5">
        <f t="shared" si="3"/>
        <v>68.94</v>
      </c>
      <c r="M17" s="52">
        <f>S!M30</f>
        <v>36.95</v>
      </c>
      <c r="N17" s="54">
        <f>S!N30</f>
        <v>23</v>
      </c>
      <c r="O17" s="54">
        <f>S!O30</f>
        <v>0</v>
      </c>
      <c r="P17" s="35">
        <f t="shared" si="4"/>
        <v>23</v>
      </c>
      <c r="Q17" s="52">
        <f>S!Q30</f>
        <v>42.15</v>
      </c>
      <c r="R17" s="54">
        <f>S!R30</f>
        <v>17</v>
      </c>
      <c r="S17" s="54">
        <f>S!S30</f>
        <v>27</v>
      </c>
      <c r="T17" s="35">
        <f t="shared" si="5"/>
        <v>44</v>
      </c>
      <c r="U17" s="5">
        <f t="shared" si="6"/>
        <v>210.76999999999998</v>
      </c>
      <c r="V17" s="53">
        <v>15</v>
      </c>
    </row>
    <row r="18" spans="1:22" ht="12.75">
      <c r="A18" s="4">
        <v>4023</v>
      </c>
      <c r="B18" s="1" t="s">
        <v>31</v>
      </c>
      <c r="C18" s="1" t="s">
        <v>32</v>
      </c>
      <c r="D18" s="1" t="s">
        <v>270</v>
      </c>
      <c r="E18" s="5">
        <f>S!E8</f>
        <v>48.49</v>
      </c>
      <c r="F18" s="35">
        <f>S!F8</f>
        <v>10</v>
      </c>
      <c r="G18" s="5">
        <f t="shared" si="0"/>
        <v>58.49</v>
      </c>
      <c r="H18" s="5">
        <f t="shared" si="1"/>
        <v>61.51</v>
      </c>
      <c r="I18" s="5">
        <f>S!I8</f>
        <v>34.11</v>
      </c>
      <c r="J18" s="35">
        <f>S!J8</f>
        <v>0</v>
      </c>
      <c r="K18" s="5">
        <f t="shared" si="2"/>
        <v>34.11</v>
      </c>
      <c r="L18" s="5">
        <f t="shared" si="3"/>
        <v>65.89</v>
      </c>
      <c r="M18" s="52">
        <f>S!M8</f>
        <v>32.13</v>
      </c>
      <c r="N18" s="54">
        <f>S!N8</f>
        <v>24</v>
      </c>
      <c r="O18" s="54">
        <f>S!O8</f>
        <v>8</v>
      </c>
      <c r="P18" s="35">
        <f t="shared" si="4"/>
        <v>32</v>
      </c>
      <c r="Q18" s="52">
        <f>S!Q8</f>
        <v>45.28</v>
      </c>
      <c r="R18" s="54">
        <f>S!R8</f>
        <v>23</v>
      </c>
      <c r="S18" s="54">
        <f>S!S8</f>
        <v>27</v>
      </c>
      <c r="T18" s="35">
        <f t="shared" si="5"/>
        <v>50</v>
      </c>
      <c r="U18" s="5">
        <f t="shared" si="6"/>
        <v>209.4</v>
      </c>
      <c r="V18" s="37">
        <v>16</v>
      </c>
    </row>
    <row r="19" spans="1:22" ht="12.75">
      <c r="A19" s="4">
        <v>4042</v>
      </c>
      <c r="B19" s="1" t="s">
        <v>139</v>
      </c>
      <c r="C19" s="1" t="s">
        <v>131</v>
      </c>
      <c r="D19" s="1" t="s">
        <v>176</v>
      </c>
      <c r="E19" s="5">
        <f>S!E26</f>
        <v>46.12</v>
      </c>
      <c r="F19" s="35">
        <f>S!F26</f>
        <v>5</v>
      </c>
      <c r="G19" s="5">
        <f t="shared" si="0"/>
        <v>51.12</v>
      </c>
      <c r="H19" s="5">
        <f t="shared" si="1"/>
        <v>68.88</v>
      </c>
      <c r="I19" s="5">
        <f>S!I26</f>
        <v>32.66</v>
      </c>
      <c r="J19" s="35">
        <f>S!J26</f>
        <v>0</v>
      </c>
      <c r="K19" s="5">
        <f t="shared" si="2"/>
        <v>32.66</v>
      </c>
      <c r="L19" s="5">
        <f t="shared" si="3"/>
        <v>67.34</v>
      </c>
      <c r="M19" s="52">
        <f>S!M26</f>
        <v>35.13</v>
      </c>
      <c r="N19" s="54">
        <f>S!N26</f>
        <v>19</v>
      </c>
      <c r="O19" s="54">
        <f>S!O26</f>
        <v>8</v>
      </c>
      <c r="P19" s="35">
        <f t="shared" si="4"/>
        <v>27</v>
      </c>
      <c r="Q19" s="52">
        <f>S!Q26</f>
        <v>47.42</v>
      </c>
      <c r="R19" s="54">
        <f>S!R26</f>
        <v>25</v>
      </c>
      <c r="S19" s="54">
        <f>S!S26</f>
        <v>20</v>
      </c>
      <c r="T19" s="35">
        <f t="shared" si="5"/>
        <v>45</v>
      </c>
      <c r="U19" s="5">
        <f t="shared" si="6"/>
        <v>208.22</v>
      </c>
      <c r="V19" s="53">
        <v>17</v>
      </c>
    </row>
    <row r="20" spans="1:22" ht="12.75">
      <c r="A20" s="4">
        <v>4021</v>
      </c>
      <c r="B20" s="1" t="s">
        <v>145</v>
      </c>
      <c r="C20" s="1" t="s">
        <v>146</v>
      </c>
      <c r="D20" s="39" t="s">
        <v>277</v>
      </c>
      <c r="E20" s="5">
        <f>S!E6</f>
        <v>45.56</v>
      </c>
      <c r="F20" s="35">
        <f>S!F6</f>
        <v>0</v>
      </c>
      <c r="G20" s="5">
        <f t="shared" si="0"/>
        <v>45.56</v>
      </c>
      <c r="H20" s="5">
        <f t="shared" si="1"/>
        <v>74.44</v>
      </c>
      <c r="I20" s="5">
        <f>S!I6</f>
        <v>37.24</v>
      </c>
      <c r="J20" s="35">
        <f>S!J6</f>
        <v>5</v>
      </c>
      <c r="K20" s="5">
        <f t="shared" si="2"/>
        <v>42.24</v>
      </c>
      <c r="L20" s="5">
        <f t="shared" si="3"/>
        <v>57.76</v>
      </c>
      <c r="M20" s="52">
        <f>S!M6</f>
        <v>38.06</v>
      </c>
      <c r="N20" s="54">
        <f>S!N6</f>
        <v>24</v>
      </c>
      <c r="O20" s="54">
        <f>S!O6</f>
        <v>8</v>
      </c>
      <c r="P20" s="35">
        <f t="shared" si="4"/>
        <v>32</v>
      </c>
      <c r="Q20" s="52">
        <f>S!Q6</f>
        <v>49.38</v>
      </c>
      <c r="R20" s="54">
        <f>S!R6</f>
        <v>24</v>
      </c>
      <c r="S20" s="54">
        <f>S!S6</f>
        <v>20</v>
      </c>
      <c r="T20" s="35">
        <f t="shared" si="5"/>
        <v>44</v>
      </c>
      <c r="U20" s="5">
        <f t="shared" si="6"/>
        <v>208.2</v>
      </c>
      <c r="V20" s="37">
        <v>18</v>
      </c>
    </row>
    <row r="21" spans="1:22" ht="12.75">
      <c r="A21" s="4">
        <v>4039</v>
      </c>
      <c r="B21" s="1" t="s">
        <v>74</v>
      </c>
      <c r="C21" s="1" t="s">
        <v>126</v>
      </c>
      <c r="D21" s="1" t="s">
        <v>207</v>
      </c>
      <c r="E21" s="5">
        <f>S!E23</f>
        <v>41.12</v>
      </c>
      <c r="F21" s="35">
        <f>S!F23</f>
        <v>0</v>
      </c>
      <c r="G21" s="5">
        <f t="shared" si="0"/>
        <v>41.12</v>
      </c>
      <c r="H21" s="5">
        <f t="shared" si="1"/>
        <v>78.88</v>
      </c>
      <c r="I21" s="5">
        <f>S!I23</f>
        <v>36.18</v>
      </c>
      <c r="J21" s="35">
        <f>S!J23</f>
        <v>5</v>
      </c>
      <c r="K21" s="5">
        <f t="shared" si="2"/>
        <v>41.18</v>
      </c>
      <c r="L21" s="5">
        <f t="shared" si="3"/>
        <v>58.82</v>
      </c>
      <c r="M21" s="52">
        <f>S!M23</f>
        <v>34.27</v>
      </c>
      <c r="N21" s="54">
        <f>S!N23</f>
        <v>18</v>
      </c>
      <c r="O21" s="54">
        <f>S!O23</f>
        <v>8</v>
      </c>
      <c r="P21" s="35">
        <f t="shared" si="4"/>
        <v>26</v>
      </c>
      <c r="Q21" s="52">
        <f>S!Q23</f>
        <v>45.29</v>
      </c>
      <c r="R21" s="54">
        <f>S!R23</f>
        <v>24</v>
      </c>
      <c r="S21" s="54">
        <f>S!S23</f>
        <v>20</v>
      </c>
      <c r="T21" s="35">
        <f t="shared" si="5"/>
        <v>44</v>
      </c>
      <c r="U21" s="5">
        <f t="shared" si="6"/>
        <v>207.7</v>
      </c>
      <c r="V21" s="53">
        <v>19</v>
      </c>
    </row>
    <row r="22" spans="1:22" ht="12.75">
      <c r="A22" s="4">
        <v>4056</v>
      </c>
      <c r="B22" s="1" t="s">
        <v>232</v>
      </c>
      <c r="C22" s="1" t="s">
        <v>233</v>
      </c>
      <c r="D22" s="1" t="s">
        <v>203</v>
      </c>
      <c r="E22" s="5">
        <f>S!E40</f>
        <v>43.27</v>
      </c>
      <c r="F22" s="35">
        <f>S!F40</f>
        <v>0</v>
      </c>
      <c r="G22" s="5">
        <f t="shared" si="0"/>
        <v>43.27</v>
      </c>
      <c r="H22" s="5">
        <f t="shared" si="1"/>
        <v>76.72999999999999</v>
      </c>
      <c r="I22" s="5">
        <f>S!I40</f>
        <v>33.66</v>
      </c>
      <c r="J22" s="35">
        <f>S!J40</f>
        <v>0</v>
      </c>
      <c r="K22" s="5">
        <f t="shared" si="2"/>
        <v>33.66</v>
      </c>
      <c r="L22" s="5">
        <f t="shared" si="3"/>
        <v>66.34</v>
      </c>
      <c r="M22" s="52">
        <f>S!M40</f>
        <v>35.25</v>
      </c>
      <c r="N22" s="54">
        <f>S!N40</f>
        <v>25</v>
      </c>
      <c r="O22" s="54">
        <f>S!O40</f>
        <v>8</v>
      </c>
      <c r="P22" s="35">
        <f t="shared" si="4"/>
        <v>33</v>
      </c>
      <c r="Q22" s="52">
        <f>S!Q40</f>
        <v>42.41</v>
      </c>
      <c r="R22" s="54">
        <f>S!R40</f>
        <v>22</v>
      </c>
      <c r="S22" s="54">
        <f>S!S40</f>
        <v>9</v>
      </c>
      <c r="T22" s="35">
        <f t="shared" si="5"/>
        <v>31</v>
      </c>
      <c r="U22" s="5">
        <f t="shared" si="6"/>
        <v>207.07</v>
      </c>
      <c r="V22" s="37">
        <v>20</v>
      </c>
    </row>
    <row r="23" spans="1:22" ht="12.75">
      <c r="A23" s="4">
        <v>4032</v>
      </c>
      <c r="B23" t="s">
        <v>105</v>
      </c>
      <c r="C23" t="s">
        <v>230</v>
      </c>
      <c r="D23" s="1" t="s">
        <v>196</v>
      </c>
      <c r="E23" s="5">
        <f>S!E17</f>
        <v>44.37</v>
      </c>
      <c r="F23" s="35">
        <f>S!F17</f>
        <v>10</v>
      </c>
      <c r="G23" s="5">
        <f t="shared" si="0"/>
        <v>54.37</v>
      </c>
      <c r="H23" s="5">
        <f t="shared" si="1"/>
        <v>65.63</v>
      </c>
      <c r="I23" s="5">
        <f>S!I17</f>
        <v>33</v>
      </c>
      <c r="J23" s="35">
        <f>S!J17</f>
        <v>5</v>
      </c>
      <c r="K23" s="5">
        <f t="shared" si="2"/>
        <v>38</v>
      </c>
      <c r="L23" s="5">
        <f t="shared" si="3"/>
        <v>62</v>
      </c>
      <c r="M23" s="52">
        <f>S!M17</f>
        <v>32.57</v>
      </c>
      <c r="N23" s="54">
        <f>S!N17</f>
        <v>20</v>
      </c>
      <c r="O23" s="54">
        <f>S!O17</f>
        <v>8</v>
      </c>
      <c r="P23" s="35">
        <f t="shared" si="4"/>
        <v>28</v>
      </c>
      <c r="Q23" s="52">
        <f>S!Q17</f>
        <v>41.61</v>
      </c>
      <c r="R23" s="54">
        <f>S!R17</f>
        <v>24</v>
      </c>
      <c r="S23" s="54">
        <f>S!S17</f>
        <v>27</v>
      </c>
      <c r="T23" s="35">
        <f t="shared" si="5"/>
        <v>51</v>
      </c>
      <c r="U23" s="5">
        <f t="shared" si="6"/>
        <v>206.63</v>
      </c>
      <c r="V23" s="53">
        <v>21</v>
      </c>
    </row>
    <row r="24" spans="1:22" ht="12.75">
      <c r="A24" s="4">
        <v>4044</v>
      </c>
      <c r="B24" s="1" t="s">
        <v>226</v>
      </c>
      <c r="C24" s="1" t="s">
        <v>227</v>
      </c>
      <c r="D24" s="1" t="s">
        <v>275</v>
      </c>
      <c r="E24" s="5">
        <f>S!E28</f>
        <v>42.73</v>
      </c>
      <c r="F24" s="35">
        <f>S!F28</f>
        <v>0</v>
      </c>
      <c r="G24" s="5">
        <f t="shared" si="0"/>
        <v>42.73</v>
      </c>
      <c r="H24" s="5">
        <f t="shared" si="1"/>
        <v>77.27000000000001</v>
      </c>
      <c r="I24" s="5">
        <f>S!I28</f>
        <v>35.95</v>
      </c>
      <c r="J24" s="35">
        <f>S!J28</f>
        <v>0</v>
      </c>
      <c r="K24" s="5">
        <f t="shared" si="2"/>
        <v>35.95</v>
      </c>
      <c r="L24" s="5">
        <f t="shared" si="3"/>
        <v>64.05</v>
      </c>
      <c r="M24" s="52">
        <f>S!M28</f>
        <v>36.24</v>
      </c>
      <c r="N24" s="54">
        <f>S!N28</f>
        <v>14</v>
      </c>
      <c r="O24" s="54">
        <f>S!O28</f>
        <v>0</v>
      </c>
      <c r="P24" s="35">
        <f t="shared" si="4"/>
        <v>14</v>
      </c>
      <c r="Q24" s="52">
        <f>S!Q28</f>
        <v>43.52</v>
      </c>
      <c r="R24" s="54">
        <f>S!R28</f>
        <v>23</v>
      </c>
      <c r="S24" s="54">
        <f>S!S28</f>
        <v>27</v>
      </c>
      <c r="T24" s="35">
        <f t="shared" si="5"/>
        <v>50</v>
      </c>
      <c r="U24" s="5">
        <f t="shared" si="6"/>
        <v>205.32</v>
      </c>
      <c r="V24" s="37">
        <v>22</v>
      </c>
    </row>
    <row r="25" spans="1:22" ht="12.75">
      <c r="A25" s="80" t="s">
        <v>412</v>
      </c>
      <c r="B25" s="1" t="s">
        <v>213</v>
      </c>
      <c r="C25" s="1" t="s">
        <v>251</v>
      </c>
      <c r="D25" s="39" t="s">
        <v>253</v>
      </c>
      <c r="E25" s="5">
        <f>S!E3</f>
        <v>48.98</v>
      </c>
      <c r="F25" s="35">
        <f>S!F3</f>
        <v>20</v>
      </c>
      <c r="G25" s="5">
        <f>SUM(E25:F25)</f>
        <v>68.97999999999999</v>
      </c>
      <c r="H25" s="5">
        <f>120-G25</f>
        <v>51.02000000000001</v>
      </c>
      <c r="I25" s="5">
        <f>S!I3</f>
        <v>33.09</v>
      </c>
      <c r="J25" s="35">
        <f>S!J3</f>
        <v>0</v>
      </c>
      <c r="K25" s="5">
        <f>SUM(I25:J25)</f>
        <v>33.09</v>
      </c>
      <c r="L25" s="5">
        <f>100-K25</f>
        <v>66.91</v>
      </c>
      <c r="M25" s="52">
        <f>S!M3</f>
        <v>34.96</v>
      </c>
      <c r="N25" s="54">
        <f>S!N3</f>
        <v>27</v>
      </c>
      <c r="O25" s="54">
        <f>S!O3</f>
        <v>8</v>
      </c>
      <c r="P25" s="35">
        <f t="shared" si="4"/>
        <v>35</v>
      </c>
      <c r="Q25" s="52">
        <f>S!Q3</f>
        <v>42.27</v>
      </c>
      <c r="R25" s="54">
        <f>S!R3</f>
        <v>23</v>
      </c>
      <c r="S25" s="54">
        <f>S!S3</f>
        <v>27</v>
      </c>
      <c r="T25" s="35">
        <f>SUM(R25:S25)</f>
        <v>50</v>
      </c>
      <c r="U25" s="5">
        <f>SUM(H25,L25,P25,T25)</f>
        <v>202.93</v>
      </c>
      <c r="V25" s="53">
        <v>23</v>
      </c>
    </row>
    <row r="26" spans="1:22" ht="12.75">
      <c r="A26" s="4">
        <v>4040</v>
      </c>
      <c r="B26" t="s">
        <v>341</v>
      </c>
      <c r="C26" t="s">
        <v>144</v>
      </c>
      <c r="D26" s="1" t="s">
        <v>267</v>
      </c>
      <c r="E26" s="5">
        <f>S!E24</f>
        <v>41.25</v>
      </c>
      <c r="F26" s="35">
        <f>S!F24</f>
        <v>0</v>
      </c>
      <c r="G26" s="5">
        <f t="shared" si="0"/>
        <v>41.25</v>
      </c>
      <c r="H26" s="5">
        <f t="shared" si="1"/>
        <v>78.75</v>
      </c>
      <c r="I26" s="5">
        <f>S!I24</f>
        <v>34.07</v>
      </c>
      <c r="J26" s="35">
        <f>S!J24</f>
        <v>0</v>
      </c>
      <c r="K26" s="5">
        <f t="shared" si="2"/>
        <v>34.07</v>
      </c>
      <c r="L26" s="5">
        <f t="shared" si="3"/>
        <v>65.93</v>
      </c>
      <c r="M26" s="52">
        <f>S!M24</f>
        <v>33.25</v>
      </c>
      <c r="N26" s="54">
        <f>S!N24</f>
        <v>27</v>
      </c>
      <c r="O26" s="54">
        <f>S!O24</f>
        <v>8</v>
      </c>
      <c r="P26" s="35">
        <f t="shared" si="4"/>
        <v>35</v>
      </c>
      <c r="Q26" s="52">
        <f>S!Q24</f>
        <v>43</v>
      </c>
      <c r="R26" s="54">
        <f>S!R24</f>
        <v>17</v>
      </c>
      <c r="S26" s="54">
        <f>S!S24</f>
        <v>0</v>
      </c>
      <c r="T26" s="35">
        <f t="shared" si="5"/>
        <v>17</v>
      </c>
      <c r="U26" s="5">
        <f t="shared" si="6"/>
        <v>196.68</v>
      </c>
      <c r="V26" s="37">
        <v>24</v>
      </c>
    </row>
    <row r="27" spans="1:22" ht="12.75">
      <c r="A27" s="4">
        <v>4057</v>
      </c>
      <c r="B27" s="1" t="s">
        <v>3</v>
      </c>
      <c r="C27" s="1" t="s">
        <v>26</v>
      </c>
      <c r="D27" s="1" t="s">
        <v>270</v>
      </c>
      <c r="E27" s="5">
        <f>S!E41</f>
        <v>45.53</v>
      </c>
      <c r="F27" s="35">
        <f>S!F41</f>
        <v>5</v>
      </c>
      <c r="G27" s="5">
        <f t="shared" si="0"/>
        <v>50.53</v>
      </c>
      <c r="H27" s="5">
        <f t="shared" si="1"/>
        <v>69.47</v>
      </c>
      <c r="I27" s="5">
        <f>S!I41</f>
        <v>37.43</v>
      </c>
      <c r="J27" s="35">
        <f>S!J41</f>
        <v>5</v>
      </c>
      <c r="K27" s="5">
        <f t="shared" si="2"/>
        <v>42.43</v>
      </c>
      <c r="L27" s="5">
        <f t="shared" si="3"/>
        <v>57.57</v>
      </c>
      <c r="M27" s="52">
        <f>S!M41</f>
        <v>32.12</v>
      </c>
      <c r="N27" s="54">
        <f>S!N41</f>
        <v>21</v>
      </c>
      <c r="O27" s="54">
        <f>S!O41</f>
        <v>8</v>
      </c>
      <c r="P27" s="35">
        <f t="shared" si="4"/>
        <v>29</v>
      </c>
      <c r="Q27" s="52">
        <f>S!Q41</f>
        <v>49.14</v>
      </c>
      <c r="R27" s="54">
        <f>S!R41</f>
        <v>26</v>
      </c>
      <c r="S27" s="54">
        <f>S!S41</f>
        <v>14</v>
      </c>
      <c r="T27" s="35">
        <f t="shared" si="5"/>
        <v>40</v>
      </c>
      <c r="U27" s="5">
        <f t="shared" si="6"/>
        <v>196.04</v>
      </c>
      <c r="V27" s="53">
        <v>25</v>
      </c>
    </row>
    <row r="28" spans="1:22" ht="12.75">
      <c r="A28" s="4">
        <v>4027</v>
      </c>
      <c r="B28" s="1" t="s">
        <v>27</v>
      </c>
      <c r="C28" s="1" t="s">
        <v>63</v>
      </c>
      <c r="D28" s="1" t="s">
        <v>298</v>
      </c>
      <c r="E28" s="5">
        <f>S!E12</f>
        <v>50.15</v>
      </c>
      <c r="F28" s="35">
        <f>S!F12</f>
        <v>10</v>
      </c>
      <c r="G28" s="5">
        <f t="shared" si="0"/>
        <v>60.15</v>
      </c>
      <c r="H28" s="5">
        <f t="shared" si="1"/>
        <v>59.85</v>
      </c>
      <c r="I28" s="5">
        <f>S!I12</f>
        <v>34.01</v>
      </c>
      <c r="J28" s="35">
        <f>S!J12</f>
        <v>0</v>
      </c>
      <c r="K28" s="5">
        <f t="shared" si="2"/>
        <v>34.01</v>
      </c>
      <c r="L28" s="5">
        <f t="shared" si="3"/>
        <v>65.99000000000001</v>
      </c>
      <c r="M28" s="52">
        <f>S!M12</f>
        <v>42.09</v>
      </c>
      <c r="N28" s="54">
        <f>S!N12</f>
        <v>19</v>
      </c>
      <c r="O28" s="54">
        <f>S!O12</f>
        <v>0</v>
      </c>
      <c r="P28" s="35">
        <f t="shared" si="4"/>
        <v>19</v>
      </c>
      <c r="Q28" s="52">
        <f>S!Q12</f>
        <v>42.55</v>
      </c>
      <c r="R28" s="54">
        <f>S!R12</f>
        <v>24</v>
      </c>
      <c r="S28" s="54">
        <f>S!S12</f>
        <v>27</v>
      </c>
      <c r="T28" s="35">
        <f t="shared" si="5"/>
        <v>51</v>
      </c>
      <c r="U28" s="5">
        <f t="shared" si="6"/>
        <v>195.84</v>
      </c>
      <c r="V28" s="37">
        <v>26</v>
      </c>
    </row>
    <row r="29" spans="1:22" ht="12.75">
      <c r="A29" s="4">
        <v>4034</v>
      </c>
      <c r="B29" s="1" t="s">
        <v>242</v>
      </c>
      <c r="C29" s="1" t="s">
        <v>245</v>
      </c>
      <c r="D29" s="72" t="s">
        <v>296</v>
      </c>
      <c r="E29" s="5">
        <f>S!E18</f>
        <v>43.93</v>
      </c>
      <c r="F29" s="35">
        <f>S!F18</f>
        <v>5</v>
      </c>
      <c r="G29" s="5">
        <f t="shared" si="0"/>
        <v>48.93</v>
      </c>
      <c r="H29" s="5">
        <f t="shared" si="1"/>
        <v>71.07</v>
      </c>
      <c r="I29" s="5">
        <f>S!I18</f>
        <v>34.06</v>
      </c>
      <c r="J29" s="35">
        <f>S!J18</f>
        <v>10</v>
      </c>
      <c r="K29" s="5">
        <f t="shared" si="2"/>
        <v>44.06</v>
      </c>
      <c r="L29" s="5">
        <f t="shared" si="3"/>
        <v>55.94</v>
      </c>
      <c r="M29" s="52">
        <f>S!M18</f>
        <v>33.72</v>
      </c>
      <c r="N29" s="54">
        <f>S!N18</f>
        <v>23</v>
      </c>
      <c r="O29" s="54">
        <f>S!O18</f>
        <v>0</v>
      </c>
      <c r="P29" s="35">
        <f t="shared" si="4"/>
        <v>23</v>
      </c>
      <c r="Q29" s="52">
        <f>S!Q18</f>
        <v>44.84</v>
      </c>
      <c r="R29" s="54">
        <f>S!R18</f>
        <v>17</v>
      </c>
      <c r="S29" s="54">
        <f>S!S18</f>
        <v>27</v>
      </c>
      <c r="T29" s="35">
        <f t="shared" si="5"/>
        <v>44</v>
      </c>
      <c r="U29" s="5">
        <f t="shared" si="6"/>
        <v>194.01</v>
      </c>
      <c r="V29" s="53">
        <v>27</v>
      </c>
    </row>
    <row r="30" spans="1:22" ht="12.75">
      <c r="A30" s="4">
        <v>4020</v>
      </c>
      <c r="B30" t="s">
        <v>74</v>
      </c>
      <c r="C30" t="s">
        <v>218</v>
      </c>
      <c r="D30" s="1" t="s">
        <v>186</v>
      </c>
      <c r="E30" s="5">
        <f>S!E5</f>
        <v>48.16</v>
      </c>
      <c r="F30" s="35">
        <f>S!F5</f>
        <v>15</v>
      </c>
      <c r="G30" s="5">
        <f t="shared" si="0"/>
        <v>63.16</v>
      </c>
      <c r="H30" s="5">
        <f t="shared" si="1"/>
        <v>56.84</v>
      </c>
      <c r="I30" s="5">
        <f>S!I5</f>
        <v>34.63</v>
      </c>
      <c r="J30" s="35">
        <f>S!J5</f>
        <v>5</v>
      </c>
      <c r="K30" s="5">
        <f t="shared" si="2"/>
        <v>39.63</v>
      </c>
      <c r="L30" s="5">
        <f>100-K30</f>
        <v>60.37</v>
      </c>
      <c r="M30" s="52">
        <f>S!M5</f>
        <v>33.66</v>
      </c>
      <c r="N30" s="54">
        <f>S!N5</f>
        <v>28</v>
      </c>
      <c r="O30" s="54">
        <f>S!O5</f>
        <v>8</v>
      </c>
      <c r="P30" s="35">
        <f t="shared" si="4"/>
        <v>36</v>
      </c>
      <c r="Q30" s="52">
        <f>S!Q5</f>
        <v>40.79</v>
      </c>
      <c r="R30" s="54">
        <f>S!R5</f>
        <v>23</v>
      </c>
      <c r="S30" s="54">
        <f>S!S5</f>
        <v>9</v>
      </c>
      <c r="T30" s="35">
        <f>SUM(R30:S30)</f>
        <v>32</v>
      </c>
      <c r="U30" s="5">
        <f t="shared" si="6"/>
        <v>185.21</v>
      </c>
      <c r="V30" s="37">
        <v>28</v>
      </c>
    </row>
    <row r="31" spans="1:22" ht="12.75">
      <c r="A31" s="4">
        <v>4045</v>
      </c>
      <c r="B31" s="1" t="s">
        <v>195</v>
      </c>
      <c r="C31" s="1" t="s">
        <v>238</v>
      </c>
      <c r="D31" s="1" t="s">
        <v>304</v>
      </c>
      <c r="E31" s="5">
        <f>S!E29</f>
        <v>45.27</v>
      </c>
      <c r="F31" s="35">
        <f>S!F29</f>
        <v>5</v>
      </c>
      <c r="G31" s="5">
        <f t="shared" si="0"/>
        <v>50.27</v>
      </c>
      <c r="H31" s="5">
        <f t="shared" si="1"/>
        <v>69.72999999999999</v>
      </c>
      <c r="I31" s="5">
        <f>S!I29</f>
        <v>37.74</v>
      </c>
      <c r="J31" s="35">
        <f>S!J29</f>
        <v>5</v>
      </c>
      <c r="K31" s="5">
        <f t="shared" si="2"/>
        <v>42.74</v>
      </c>
      <c r="L31" s="5">
        <f t="shared" si="3"/>
        <v>57.26</v>
      </c>
      <c r="M31" s="52">
        <f>S!M29</f>
        <v>31.08</v>
      </c>
      <c r="N31" s="54">
        <f>S!N29</f>
        <v>21</v>
      </c>
      <c r="O31" s="54">
        <f>S!O29</f>
        <v>0</v>
      </c>
      <c r="P31" s="35">
        <f t="shared" si="4"/>
        <v>21</v>
      </c>
      <c r="Q31" s="52">
        <f>S!Q29</f>
        <v>49.28</v>
      </c>
      <c r="R31" s="54">
        <f>S!R29</f>
        <v>23</v>
      </c>
      <c r="S31" s="54">
        <f>S!S29</f>
        <v>14</v>
      </c>
      <c r="T31" s="35">
        <f t="shared" si="5"/>
        <v>37</v>
      </c>
      <c r="U31" s="5">
        <f t="shared" si="6"/>
        <v>184.98999999999998</v>
      </c>
      <c r="V31" s="53">
        <v>29</v>
      </c>
    </row>
    <row r="32" spans="1:22" ht="12.75">
      <c r="A32" s="4">
        <v>4048</v>
      </c>
      <c r="B32" s="1" t="s">
        <v>145</v>
      </c>
      <c r="C32" s="1" t="s">
        <v>150</v>
      </c>
      <c r="D32" s="1" t="s">
        <v>275</v>
      </c>
      <c r="E32" s="5">
        <f>S!E32</f>
        <v>44.21</v>
      </c>
      <c r="F32" s="35">
        <f>S!F32</f>
        <v>10</v>
      </c>
      <c r="G32" s="5">
        <f t="shared" si="0"/>
        <v>54.21</v>
      </c>
      <c r="H32" s="5">
        <f t="shared" si="1"/>
        <v>65.78999999999999</v>
      </c>
      <c r="I32" s="5">
        <f>S!I32</f>
        <v>33.59</v>
      </c>
      <c r="J32" s="35">
        <f>S!J32</f>
        <v>5</v>
      </c>
      <c r="K32" s="5">
        <f t="shared" si="2"/>
        <v>38.59</v>
      </c>
      <c r="L32" s="5">
        <f t="shared" si="3"/>
        <v>61.41</v>
      </c>
      <c r="M32" s="52">
        <f>S!M32</f>
        <v>0</v>
      </c>
      <c r="N32" s="54">
        <f>S!N32</f>
        <v>0</v>
      </c>
      <c r="O32" s="54">
        <f>S!O32</f>
        <v>0</v>
      </c>
      <c r="P32" s="35">
        <f t="shared" si="4"/>
        <v>0</v>
      </c>
      <c r="Q32" s="52">
        <f>S!Q32</f>
        <v>42.99</v>
      </c>
      <c r="R32" s="54">
        <f>S!R32</f>
        <v>24</v>
      </c>
      <c r="S32" s="54">
        <f>S!S32</f>
        <v>27</v>
      </c>
      <c r="T32" s="35">
        <f t="shared" si="5"/>
        <v>51</v>
      </c>
      <c r="U32" s="5">
        <f t="shared" si="6"/>
        <v>178.2</v>
      </c>
      <c r="V32" s="37">
        <v>30</v>
      </c>
    </row>
    <row r="33" spans="1:22" ht="12.75">
      <c r="A33" s="4">
        <v>4054</v>
      </c>
      <c r="B33" s="1" t="s">
        <v>258</v>
      </c>
      <c r="C33" s="1" t="s">
        <v>350</v>
      </c>
      <c r="D33" s="1" t="s">
        <v>123</v>
      </c>
      <c r="E33" s="5">
        <f>S!E38</f>
        <v>48.03</v>
      </c>
      <c r="F33" s="35">
        <f>S!F38</f>
        <v>0</v>
      </c>
      <c r="G33" s="5">
        <f t="shared" si="0"/>
        <v>48.03</v>
      </c>
      <c r="H33" s="5">
        <f t="shared" si="1"/>
        <v>71.97</v>
      </c>
      <c r="I33" s="5">
        <f>S!I38</f>
        <v>35.99</v>
      </c>
      <c r="J33" s="35">
        <f>S!J38</f>
        <v>0</v>
      </c>
      <c r="K33" s="5">
        <f t="shared" si="2"/>
        <v>35.99</v>
      </c>
      <c r="L33" s="5">
        <f t="shared" si="3"/>
        <v>64.00999999999999</v>
      </c>
      <c r="M33" s="52">
        <f>S!M38</f>
        <v>37.54</v>
      </c>
      <c r="N33" s="54">
        <f>S!N38</f>
        <v>10</v>
      </c>
      <c r="O33" s="54">
        <f>S!O38</f>
        <v>0</v>
      </c>
      <c r="P33" s="35">
        <f t="shared" si="4"/>
        <v>10</v>
      </c>
      <c r="Q33" s="52">
        <f>S!Q38</f>
        <v>49.57</v>
      </c>
      <c r="R33" s="54">
        <f>S!R38</f>
        <v>24</v>
      </c>
      <c r="S33" s="54">
        <f>S!S38</f>
        <v>2</v>
      </c>
      <c r="T33" s="35">
        <f t="shared" si="5"/>
        <v>26</v>
      </c>
      <c r="U33" s="5">
        <f t="shared" si="6"/>
        <v>171.98</v>
      </c>
      <c r="V33" s="53">
        <v>31</v>
      </c>
    </row>
    <row r="34" spans="1:22" ht="12.75">
      <c r="A34" s="4">
        <v>4053</v>
      </c>
      <c r="B34" s="1" t="s">
        <v>348</v>
      </c>
      <c r="C34" s="1" t="s">
        <v>349</v>
      </c>
      <c r="D34" s="1" t="s">
        <v>277</v>
      </c>
      <c r="E34" s="5">
        <f>S!E37</f>
        <v>56.19</v>
      </c>
      <c r="F34" s="35">
        <f>S!F37</f>
        <v>10</v>
      </c>
      <c r="G34" s="5">
        <f t="shared" si="0"/>
        <v>66.19</v>
      </c>
      <c r="H34" s="5">
        <f t="shared" si="1"/>
        <v>53.81</v>
      </c>
      <c r="I34" s="5">
        <f>S!I37</f>
        <v>36.8</v>
      </c>
      <c r="J34" s="35">
        <f>S!J37</f>
        <v>0</v>
      </c>
      <c r="K34" s="5">
        <f t="shared" si="2"/>
        <v>36.8</v>
      </c>
      <c r="L34" s="5">
        <f t="shared" si="3"/>
        <v>63.2</v>
      </c>
      <c r="M34" s="52">
        <f>S!M37</f>
        <v>41.97</v>
      </c>
      <c r="N34" s="54">
        <f>S!N37</f>
        <v>22</v>
      </c>
      <c r="O34" s="54">
        <f>S!O37</f>
        <v>0</v>
      </c>
      <c r="P34" s="35">
        <f t="shared" si="4"/>
        <v>22</v>
      </c>
      <c r="Q34" s="52">
        <f>S!Q37</f>
        <v>51.74</v>
      </c>
      <c r="R34" s="54">
        <f>S!R37</f>
        <v>17</v>
      </c>
      <c r="S34" s="54">
        <f>S!S37</f>
        <v>9</v>
      </c>
      <c r="T34" s="35">
        <f t="shared" si="5"/>
        <v>26</v>
      </c>
      <c r="U34" s="5">
        <f t="shared" si="6"/>
        <v>165.01</v>
      </c>
      <c r="V34" s="37">
        <v>32</v>
      </c>
    </row>
    <row r="35" spans="1:22" ht="12.75">
      <c r="A35" s="4">
        <v>4025</v>
      </c>
      <c r="B35" s="1" t="s">
        <v>122</v>
      </c>
      <c r="C35" s="1" t="s">
        <v>134</v>
      </c>
      <c r="D35" s="1" t="s">
        <v>269</v>
      </c>
      <c r="E35" s="5">
        <f>S!E10</f>
        <v>41.57</v>
      </c>
      <c r="F35" s="35">
        <f>S!F10</f>
        <v>10</v>
      </c>
      <c r="G35" s="5">
        <f t="shared" si="0"/>
        <v>51.57</v>
      </c>
      <c r="H35" s="5">
        <f t="shared" si="1"/>
        <v>68.43</v>
      </c>
      <c r="I35" s="5">
        <f>S!I10</f>
        <v>31.63</v>
      </c>
      <c r="J35" s="35">
        <f>S!J10</f>
        <v>0</v>
      </c>
      <c r="K35" s="5">
        <f t="shared" si="2"/>
        <v>31.63</v>
      </c>
      <c r="L35" s="5">
        <f t="shared" si="3"/>
        <v>68.37</v>
      </c>
      <c r="M35" s="52">
        <f>S!M10</f>
        <v>34.03</v>
      </c>
      <c r="N35" s="54">
        <f>S!N10</f>
        <v>28</v>
      </c>
      <c r="O35" s="54">
        <f>S!O10</f>
        <v>0</v>
      </c>
      <c r="P35" s="35">
        <f t="shared" si="4"/>
        <v>28</v>
      </c>
      <c r="Q35" s="52" t="str">
        <f>S!Q10</f>
        <v>не явка</v>
      </c>
      <c r="R35" s="54">
        <f>S!R10</f>
        <v>0</v>
      </c>
      <c r="S35" s="54">
        <f>S!S10</f>
        <v>0</v>
      </c>
      <c r="T35" s="35">
        <f t="shared" si="5"/>
        <v>0</v>
      </c>
      <c r="U35" s="5">
        <f t="shared" si="6"/>
        <v>164.8</v>
      </c>
      <c r="V35" s="53">
        <v>33</v>
      </c>
    </row>
    <row r="36" spans="1:22" ht="12.75">
      <c r="A36" s="4">
        <v>4022</v>
      </c>
      <c r="B36" s="1" t="s">
        <v>140</v>
      </c>
      <c r="C36" s="1" t="s">
        <v>141</v>
      </c>
      <c r="D36" s="1" t="s">
        <v>82</v>
      </c>
      <c r="E36" s="5">
        <f>S!E7</f>
        <v>41.47</v>
      </c>
      <c r="F36" s="35">
        <f>S!F7</f>
        <v>20</v>
      </c>
      <c r="G36" s="5">
        <f t="shared" si="0"/>
        <v>61.47</v>
      </c>
      <c r="H36" s="5">
        <f t="shared" si="1"/>
        <v>58.53</v>
      </c>
      <c r="I36" s="5">
        <f>S!I7</f>
        <v>35.28</v>
      </c>
      <c r="J36" s="35">
        <f>S!J7</f>
        <v>0</v>
      </c>
      <c r="K36" s="5">
        <f t="shared" si="2"/>
        <v>35.28</v>
      </c>
      <c r="L36" s="5">
        <f t="shared" si="3"/>
        <v>64.72</v>
      </c>
      <c r="M36" s="52">
        <f>S!M7</f>
        <v>32.44</v>
      </c>
      <c r="N36" s="54">
        <f>S!N7</f>
        <v>16</v>
      </c>
      <c r="O36" s="54">
        <f>S!O7</f>
        <v>0</v>
      </c>
      <c r="P36" s="35">
        <f t="shared" si="4"/>
        <v>16</v>
      </c>
      <c r="Q36" s="52">
        <f>S!Q7</f>
        <v>57.16</v>
      </c>
      <c r="R36" s="54">
        <f>S!R7</f>
        <v>14</v>
      </c>
      <c r="S36" s="54">
        <f>S!S7</f>
        <v>2</v>
      </c>
      <c r="T36" s="35">
        <f t="shared" si="5"/>
        <v>16</v>
      </c>
      <c r="U36" s="5">
        <f t="shared" si="6"/>
        <v>155.25</v>
      </c>
      <c r="V36" s="37">
        <v>34</v>
      </c>
    </row>
    <row r="37" spans="1:22" ht="12.75">
      <c r="A37" s="4">
        <v>4059</v>
      </c>
      <c r="B37" s="1" t="s">
        <v>344</v>
      </c>
      <c r="C37" s="1" t="s">
        <v>354</v>
      </c>
      <c r="D37" s="1" t="s">
        <v>196</v>
      </c>
      <c r="E37" s="5">
        <f>S!E43</f>
        <v>45.47</v>
      </c>
      <c r="F37" s="35">
        <f>S!F43</f>
        <v>10</v>
      </c>
      <c r="G37" s="5">
        <f t="shared" si="0"/>
        <v>55.47</v>
      </c>
      <c r="H37" s="5">
        <f t="shared" si="1"/>
        <v>64.53</v>
      </c>
      <c r="I37" s="5">
        <f>S!I43</f>
        <v>30.63</v>
      </c>
      <c r="J37" s="35">
        <f>S!J43</f>
        <v>15</v>
      </c>
      <c r="K37" s="5">
        <f t="shared" si="2"/>
        <v>45.629999999999995</v>
      </c>
      <c r="L37" s="5">
        <f t="shared" si="3"/>
        <v>54.370000000000005</v>
      </c>
      <c r="M37" s="52">
        <f>S!M43</f>
        <v>41.26</v>
      </c>
      <c r="N37" s="54">
        <f>S!N43</f>
        <v>11</v>
      </c>
      <c r="O37" s="54">
        <f>S!O43</f>
        <v>0</v>
      </c>
      <c r="P37" s="35">
        <f t="shared" si="4"/>
        <v>11</v>
      </c>
      <c r="Q37" s="52">
        <f>S!Q43</f>
        <v>50.49</v>
      </c>
      <c r="R37" s="54">
        <f>S!R43</f>
        <v>16</v>
      </c>
      <c r="S37" s="54">
        <f>S!S43</f>
        <v>5</v>
      </c>
      <c r="T37" s="35">
        <f t="shared" si="5"/>
        <v>21</v>
      </c>
      <c r="U37" s="5">
        <f t="shared" si="6"/>
        <v>150.9</v>
      </c>
      <c r="V37" s="53">
        <v>35</v>
      </c>
    </row>
    <row r="38" spans="1:22" ht="12.75">
      <c r="A38" s="4">
        <v>4036</v>
      </c>
      <c r="B38" s="1" t="s">
        <v>29</v>
      </c>
      <c r="C38" s="1" t="s">
        <v>340</v>
      </c>
      <c r="D38" s="1" t="s">
        <v>268</v>
      </c>
      <c r="E38" s="5">
        <f>S!E20</f>
        <v>0</v>
      </c>
      <c r="F38" s="35">
        <f>S!F20</f>
        <v>120</v>
      </c>
      <c r="G38" s="5">
        <f t="shared" si="0"/>
        <v>120</v>
      </c>
      <c r="H38" s="5">
        <f t="shared" si="1"/>
        <v>0</v>
      </c>
      <c r="I38" s="5">
        <f>S!I20</f>
        <v>30.14</v>
      </c>
      <c r="J38" s="35">
        <f>S!J20</f>
        <v>0</v>
      </c>
      <c r="K38" s="5">
        <f t="shared" si="2"/>
        <v>30.14</v>
      </c>
      <c r="L38" s="5">
        <f t="shared" si="3"/>
        <v>69.86</v>
      </c>
      <c r="M38" s="52">
        <f>S!M20</f>
        <v>31.7</v>
      </c>
      <c r="N38" s="54">
        <f>S!N20</f>
        <v>26</v>
      </c>
      <c r="O38" s="54">
        <f>S!O20</f>
        <v>8</v>
      </c>
      <c r="P38" s="35">
        <f t="shared" si="4"/>
        <v>34</v>
      </c>
      <c r="Q38" s="52">
        <f>S!Q20</f>
        <v>48.55</v>
      </c>
      <c r="R38" s="54">
        <f>S!R20</f>
        <v>26</v>
      </c>
      <c r="S38" s="54">
        <f>S!S20</f>
        <v>20</v>
      </c>
      <c r="T38" s="35">
        <f t="shared" si="5"/>
        <v>46</v>
      </c>
      <c r="U38" s="5">
        <f t="shared" si="6"/>
        <v>149.86</v>
      </c>
      <c r="V38" s="37">
        <v>36</v>
      </c>
    </row>
    <row r="39" spans="1:22" ht="12.75">
      <c r="A39" s="4">
        <v>4055</v>
      </c>
      <c r="B39" t="s">
        <v>351</v>
      </c>
      <c r="C39" t="s">
        <v>352</v>
      </c>
      <c r="D39" s="72" t="s">
        <v>353</v>
      </c>
      <c r="E39" s="5">
        <f>S!E39</f>
        <v>39.1</v>
      </c>
      <c r="F39" s="35">
        <f>S!F39</f>
        <v>5</v>
      </c>
      <c r="G39" s="5">
        <f t="shared" si="0"/>
        <v>44.1</v>
      </c>
      <c r="H39" s="5">
        <f t="shared" si="1"/>
        <v>75.9</v>
      </c>
      <c r="I39" s="5">
        <f>S!I39</f>
        <v>39.23</v>
      </c>
      <c r="J39" s="35">
        <f>S!J39</f>
        <v>10</v>
      </c>
      <c r="K39" s="5">
        <f t="shared" si="2"/>
        <v>49.23</v>
      </c>
      <c r="L39" s="5">
        <f t="shared" si="3"/>
        <v>50.77</v>
      </c>
      <c r="M39" s="52">
        <f>S!M39</f>
        <v>37.01</v>
      </c>
      <c r="N39" s="54">
        <f>S!N39</f>
        <v>20</v>
      </c>
      <c r="O39" s="54">
        <f>S!O39</f>
        <v>0</v>
      </c>
      <c r="P39" s="35">
        <f t="shared" si="4"/>
        <v>20</v>
      </c>
      <c r="Q39" s="52" t="str">
        <f>S!Q39</f>
        <v>не явка</v>
      </c>
      <c r="R39" s="54">
        <f>S!R39</f>
        <v>0</v>
      </c>
      <c r="S39" s="54">
        <f>S!S39</f>
        <v>0</v>
      </c>
      <c r="T39" s="35">
        <f t="shared" si="5"/>
        <v>0</v>
      </c>
      <c r="U39" s="5">
        <f t="shared" si="6"/>
        <v>146.67000000000002</v>
      </c>
      <c r="V39" s="53">
        <v>37</v>
      </c>
    </row>
    <row r="40" spans="1:22" ht="12.75">
      <c r="A40" s="4">
        <v>4031</v>
      </c>
      <c r="B40" s="1" t="s">
        <v>112</v>
      </c>
      <c r="C40" s="1" t="s">
        <v>129</v>
      </c>
      <c r="D40" s="1" t="s">
        <v>176</v>
      </c>
      <c r="E40" s="5">
        <f>S!E16</f>
        <v>0</v>
      </c>
      <c r="F40" s="35">
        <f>S!F16</f>
        <v>120</v>
      </c>
      <c r="G40" s="5">
        <f t="shared" si="0"/>
        <v>120</v>
      </c>
      <c r="H40" s="5">
        <f t="shared" si="1"/>
        <v>0</v>
      </c>
      <c r="I40" s="5">
        <f>S!I16</f>
        <v>34.44</v>
      </c>
      <c r="J40" s="35">
        <f>S!J16</f>
        <v>0</v>
      </c>
      <c r="K40" s="5">
        <f t="shared" si="2"/>
        <v>34.44</v>
      </c>
      <c r="L40" s="5">
        <f t="shared" si="3"/>
        <v>65.56</v>
      </c>
      <c r="M40" s="52">
        <f>S!M16</f>
        <v>34.38</v>
      </c>
      <c r="N40" s="54">
        <f>S!N16</f>
        <v>28</v>
      </c>
      <c r="O40" s="54">
        <f>S!O16</f>
        <v>8</v>
      </c>
      <c r="P40" s="35">
        <f t="shared" si="4"/>
        <v>36</v>
      </c>
      <c r="Q40" s="52">
        <f>S!Q16</f>
        <v>49.88</v>
      </c>
      <c r="R40" s="54">
        <f>S!R16</f>
        <v>23</v>
      </c>
      <c r="S40" s="54">
        <f>S!S16</f>
        <v>20</v>
      </c>
      <c r="T40" s="35">
        <f t="shared" si="5"/>
        <v>43</v>
      </c>
      <c r="U40" s="5">
        <f t="shared" si="6"/>
        <v>144.56</v>
      </c>
      <c r="V40" s="37">
        <v>38</v>
      </c>
    </row>
    <row r="41" spans="1:22" ht="12.75">
      <c r="A41" s="4">
        <v>4024</v>
      </c>
      <c r="B41" s="1" t="s">
        <v>254</v>
      </c>
      <c r="C41" s="1" t="s">
        <v>336</v>
      </c>
      <c r="D41" s="39" t="s">
        <v>315</v>
      </c>
      <c r="E41" s="5">
        <f>S!E9</f>
        <v>43.13</v>
      </c>
      <c r="F41" s="35">
        <f>S!F9</f>
        <v>0</v>
      </c>
      <c r="G41" s="5">
        <f t="shared" si="0"/>
        <v>43.13</v>
      </c>
      <c r="H41" s="5">
        <f t="shared" si="1"/>
        <v>76.87</v>
      </c>
      <c r="I41" s="5">
        <f>S!I9</f>
        <v>0</v>
      </c>
      <c r="J41" s="35">
        <f>S!J9</f>
        <v>100</v>
      </c>
      <c r="K41" s="5">
        <f t="shared" si="2"/>
        <v>100</v>
      </c>
      <c r="L41" s="5">
        <f t="shared" si="3"/>
        <v>0</v>
      </c>
      <c r="M41" s="52">
        <f>S!M9</f>
        <v>38.23</v>
      </c>
      <c r="N41" s="54">
        <f>S!N9</f>
        <v>18</v>
      </c>
      <c r="O41" s="54">
        <f>S!O9</f>
        <v>0</v>
      </c>
      <c r="P41" s="35">
        <f t="shared" si="4"/>
        <v>18</v>
      </c>
      <c r="Q41" s="52">
        <f>S!Q9</f>
        <v>50.15</v>
      </c>
      <c r="R41" s="54">
        <f>S!R9</f>
        <v>23</v>
      </c>
      <c r="S41" s="54">
        <f>S!S9</f>
        <v>20</v>
      </c>
      <c r="T41" s="35">
        <f t="shared" si="5"/>
        <v>43</v>
      </c>
      <c r="U41" s="5">
        <f t="shared" si="6"/>
        <v>137.87</v>
      </c>
      <c r="V41" s="53">
        <v>39</v>
      </c>
    </row>
    <row r="42" spans="1:22" ht="12.75">
      <c r="A42" s="4">
        <v>4026</v>
      </c>
      <c r="B42" s="1" t="s">
        <v>80</v>
      </c>
      <c r="C42" s="1" t="s">
        <v>337</v>
      </c>
      <c r="D42" s="1" t="s">
        <v>273</v>
      </c>
      <c r="E42" s="5">
        <f>S!E11</f>
        <v>0</v>
      </c>
      <c r="F42" s="35">
        <f>S!F11</f>
        <v>120</v>
      </c>
      <c r="G42" s="5">
        <f t="shared" si="0"/>
        <v>120</v>
      </c>
      <c r="H42" s="5">
        <f t="shared" si="1"/>
        <v>0</v>
      </c>
      <c r="I42" s="5">
        <f>S!I11</f>
        <v>33.26</v>
      </c>
      <c r="J42" s="35">
        <f>S!J11</f>
        <v>0</v>
      </c>
      <c r="K42" s="5">
        <f t="shared" si="2"/>
        <v>33.26</v>
      </c>
      <c r="L42" s="5">
        <f t="shared" si="3"/>
        <v>66.74000000000001</v>
      </c>
      <c r="M42" s="52">
        <f>S!M11</f>
        <v>33.52</v>
      </c>
      <c r="N42" s="54">
        <f>S!N11</f>
        <v>23</v>
      </c>
      <c r="O42" s="54">
        <f>S!O11</f>
        <v>8</v>
      </c>
      <c r="P42" s="35">
        <f t="shared" si="4"/>
        <v>31</v>
      </c>
      <c r="Q42" s="52">
        <f>S!Q11</f>
        <v>45.41</v>
      </c>
      <c r="R42" s="54">
        <f>S!R11</f>
        <v>19</v>
      </c>
      <c r="S42" s="54">
        <f>S!S11</f>
        <v>9</v>
      </c>
      <c r="T42" s="35">
        <f>SUM(R42:S42)</f>
        <v>28</v>
      </c>
      <c r="U42" s="5">
        <f t="shared" si="6"/>
        <v>125.74000000000001</v>
      </c>
      <c r="V42" s="37">
        <v>40</v>
      </c>
    </row>
    <row r="43" spans="1:22" ht="12.75">
      <c r="A43" s="4">
        <v>4035</v>
      </c>
      <c r="B43" s="1" t="s">
        <v>338</v>
      </c>
      <c r="C43" s="1" t="s">
        <v>339</v>
      </c>
      <c r="D43" s="72" t="s">
        <v>308</v>
      </c>
      <c r="E43" s="5">
        <f>S!E19</f>
        <v>69.23</v>
      </c>
      <c r="F43" s="35">
        <f>S!F19</f>
        <v>0</v>
      </c>
      <c r="G43" s="5">
        <f t="shared" si="0"/>
        <v>69.23</v>
      </c>
      <c r="H43" s="5">
        <f t="shared" si="1"/>
        <v>50.769999999999996</v>
      </c>
      <c r="I43" s="5">
        <f>S!I19</f>
        <v>64.58</v>
      </c>
      <c r="J43" s="35">
        <f>S!J19</f>
        <v>10</v>
      </c>
      <c r="K43" s="5">
        <f t="shared" si="2"/>
        <v>74.58</v>
      </c>
      <c r="L43" s="5">
        <f t="shared" si="3"/>
        <v>25.42</v>
      </c>
      <c r="M43" s="52" t="str">
        <f>S!M19</f>
        <v>не явка</v>
      </c>
      <c r="N43" s="54">
        <f>S!N19</f>
        <v>0</v>
      </c>
      <c r="O43" s="54">
        <f>S!O19</f>
        <v>0</v>
      </c>
      <c r="P43" s="35">
        <f t="shared" si="4"/>
        <v>0</v>
      </c>
      <c r="Q43" s="52" t="str">
        <f>S!Q19</f>
        <v>не явка</v>
      </c>
      <c r="R43" s="54">
        <f>S!R19</f>
        <v>0</v>
      </c>
      <c r="S43" s="54">
        <f>S!S19</f>
        <v>0</v>
      </c>
      <c r="T43" s="35">
        <f t="shared" si="5"/>
        <v>0</v>
      </c>
      <c r="U43" s="5">
        <f t="shared" si="6"/>
        <v>76.19</v>
      </c>
      <c r="V43" s="53">
        <v>41</v>
      </c>
    </row>
    <row r="44" spans="1:22" ht="12.75">
      <c r="A44" s="4">
        <v>4051</v>
      </c>
      <c r="B44" s="1" t="s">
        <v>346</v>
      </c>
      <c r="C44" s="1" t="s">
        <v>347</v>
      </c>
      <c r="D44" s="72" t="s">
        <v>308</v>
      </c>
      <c r="E44" s="5">
        <f>S!E35</f>
        <v>0</v>
      </c>
      <c r="F44" s="35">
        <f>S!F35</f>
        <v>120</v>
      </c>
      <c r="G44" s="5">
        <f t="shared" si="0"/>
        <v>120</v>
      </c>
      <c r="H44" s="5">
        <f t="shared" si="1"/>
        <v>0</v>
      </c>
      <c r="I44" s="5">
        <f>S!I35</f>
        <v>49.05</v>
      </c>
      <c r="J44" s="35">
        <f>S!J35</f>
        <v>5</v>
      </c>
      <c r="K44" s="5">
        <f t="shared" si="2"/>
        <v>54.05</v>
      </c>
      <c r="L44" s="5">
        <f t="shared" si="3"/>
        <v>45.95</v>
      </c>
      <c r="M44" s="52" t="str">
        <f>S!M35</f>
        <v>не явка</v>
      </c>
      <c r="N44" s="54">
        <f>S!N35</f>
        <v>0</v>
      </c>
      <c r="O44" s="54">
        <f>S!O35</f>
        <v>0</v>
      </c>
      <c r="P44" s="35">
        <f t="shared" si="4"/>
        <v>0</v>
      </c>
      <c r="Q44" s="52" t="str">
        <f>S!Q35</f>
        <v>не явка</v>
      </c>
      <c r="R44" s="54">
        <f>S!R35</f>
        <v>0</v>
      </c>
      <c r="S44" s="54">
        <f>S!S35</f>
        <v>0</v>
      </c>
      <c r="T44" s="35">
        <f t="shared" si="5"/>
        <v>0</v>
      </c>
      <c r="U44" s="5">
        <f t="shared" si="6"/>
        <v>45.95</v>
      </c>
      <c r="V44" s="37">
        <v>42</v>
      </c>
    </row>
    <row r="45" spans="1:22" ht="12.75">
      <c r="A45" s="4"/>
      <c r="B45" s="1"/>
      <c r="C45" s="1"/>
      <c r="E45" s="5">
        <f>S!E45</f>
        <v>0</v>
      </c>
      <c r="F45" s="35">
        <f>S!F45</f>
        <v>0</v>
      </c>
      <c r="G45" s="5">
        <f t="shared" si="0"/>
        <v>0</v>
      </c>
      <c r="H45" s="5">
        <f t="shared" si="1"/>
        <v>120</v>
      </c>
      <c r="I45" s="5">
        <f>S!I45</f>
        <v>0</v>
      </c>
      <c r="J45" s="35">
        <f>S!J45</f>
        <v>0</v>
      </c>
      <c r="K45" s="5">
        <f t="shared" si="2"/>
        <v>0</v>
      </c>
      <c r="L45" s="5">
        <f t="shared" si="3"/>
        <v>100</v>
      </c>
      <c r="M45" s="52">
        <f>S!M45</f>
        <v>0</v>
      </c>
      <c r="N45" s="54">
        <f>S!N45</f>
        <v>0</v>
      </c>
      <c r="O45" s="54">
        <f>S!O45</f>
        <v>0</v>
      </c>
      <c r="P45" s="35">
        <f t="shared" si="4"/>
        <v>0</v>
      </c>
      <c r="Q45" s="52">
        <f>S!Q45</f>
        <v>0</v>
      </c>
      <c r="R45" s="54">
        <f>S!R45</f>
        <v>0</v>
      </c>
      <c r="S45" s="54">
        <f>S!S45</f>
        <v>0</v>
      </c>
      <c r="T45" s="35">
        <f t="shared" si="5"/>
        <v>0</v>
      </c>
      <c r="U45" s="5">
        <f t="shared" si="6"/>
        <v>220</v>
      </c>
      <c r="V45" s="35"/>
    </row>
    <row r="46" spans="1:22" ht="12.75">
      <c r="A46" s="4"/>
      <c r="B46" s="1"/>
      <c r="C46" s="1"/>
      <c r="E46" s="5">
        <f>S!E46</f>
        <v>0</v>
      </c>
      <c r="F46" s="35">
        <f>S!F46</f>
        <v>0</v>
      </c>
      <c r="G46" s="5">
        <f t="shared" si="0"/>
        <v>0</v>
      </c>
      <c r="H46" s="5">
        <f t="shared" si="1"/>
        <v>120</v>
      </c>
      <c r="I46" s="5">
        <f>S!I46</f>
        <v>0</v>
      </c>
      <c r="J46" s="35">
        <f>S!J46</f>
        <v>0</v>
      </c>
      <c r="K46" s="5">
        <f t="shared" si="2"/>
        <v>0</v>
      </c>
      <c r="L46" s="5">
        <f t="shared" si="3"/>
        <v>100</v>
      </c>
      <c r="M46" s="52">
        <f>S!M46</f>
        <v>0</v>
      </c>
      <c r="N46" s="54">
        <f>S!N46</f>
        <v>0</v>
      </c>
      <c r="O46" s="54">
        <f>S!O46</f>
        <v>0</v>
      </c>
      <c r="P46" s="35">
        <f t="shared" si="4"/>
        <v>0</v>
      </c>
      <c r="Q46" s="52">
        <f>S!Q46</f>
        <v>0</v>
      </c>
      <c r="R46" s="54">
        <f>S!R46</f>
        <v>0</v>
      </c>
      <c r="S46" s="54">
        <f>S!S46</f>
        <v>0</v>
      </c>
      <c r="T46" s="35">
        <f t="shared" si="5"/>
        <v>0</v>
      </c>
      <c r="U46" s="5">
        <f t="shared" si="6"/>
        <v>220</v>
      </c>
      <c r="V46" s="35"/>
    </row>
    <row r="47" spans="1:22" ht="12.75">
      <c r="A47" s="4"/>
      <c r="B47" s="1"/>
      <c r="C47" s="1"/>
      <c r="D47" s="72"/>
      <c r="E47" s="5">
        <f>S!E47</f>
        <v>0</v>
      </c>
      <c r="F47" s="35">
        <f>S!F47</f>
        <v>0</v>
      </c>
      <c r="G47" s="5">
        <f t="shared" si="0"/>
        <v>0</v>
      </c>
      <c r="H47" s="5">
        <f t="shared" si="1"/>
        <v>120</v>
      </c>
      <c r="I47" s="5">
        <f>S!I47</f>
        <v>0</v>
      </c>
      <c r="J47" s="35">
        <f>S!J47</f>
        <v>0</v>
      </c>
      <c r="K47" s="5">
        <f t="shared" si="2"/>
        <v>0</v>
      </c>
      <c r="L47" s="5">
        <f t="shared" si="3"/>
        <v>100</v>
      </c>
      <c r="M47" s="52">
        <f>S!M47</f>
        <v>0</v>
      </c>
      <c r="N47" s="54">
        <f>S!N47</f>
        <v>0</v>
      </c>
      <c r="O47" s="54">
        <f>S!O47</f>
        <v>0</v>
      </c>
      <c r="P47" s="35">
        <f t="shared" si="4"/>
        <v>0</v>
      </c>
      <c r="Q47" s="52">
        <f>S!Q47</f>
        <v>0</v>
      </c>
      <c r="R47" s="54">
        <f>S!R47</f>
        <v>0</v>
      </c>
      <c r="S47" s="54">
        <f>S!S47</f>
        <v>0</v>
      </c>
      <c r="T47" s="35">
        <f t="shared" si="5"/>
        <v>0</v>
      </c>
      <c r="U47" s="5">
        <f t="shared" si="6"/>
        <v>220</v>
      </c>
      <c r="V47" s="35"/>
    </row>
    <row r="48" spans="1:22" ht="12.75">
      <c r="A48" s="4"/>
      <c r="E48" s="5">
        <f>S!E48</f>
        <v>0</v>
      </c>
      <c r="F48" s="35">
        <f>S!F48</f>
        <v>0</v>
      </c>
      <c r="G48" s="5">
        <f t="shared" si="0"/>
        <v>0</v>
      </c>
      <c r="H48" s="5">
        <f t="shared" si="1"/>
        <v>120</v>
      </c>
      <c r="I48" s="5">
        <f>S!I48</f>
        <v>0</v>
      </c>
      <c r="J48" s="35">
        <f>S!J48</f>
        <v>0</v>
      </c>
      <c r="K48" s="5">
        <f t="shared" si="2"/>
        <v>0</v>
      </c>
      <c r="L48" s="5">
        <f t="shared" si="3"/>
        <v>100</v>
      </c>
      <c r="M48" s="52">
        <f>S!M48</f>
        <v>0</v>
      </c>
      <c r="N48" s="54">
        <f>S!N48</f>
        <v>0</v>
      </c>
      <c r="O48" s="54">
        <f>S!O48</f>
        <v>0</v>
      </c>
      <c r="P48" s="35">
        <f t="shared" si="4"/>
        <v>0</v>
      </c>
      <c r="Q48" s="52">
        <f>S!Q48</f>
        <v>0</v>
      </c>
      <c r="R48" s="54">
        <f>S!R48</f>
        <v>0</v>
      </c>
      <c r="S48" s="54">
        <f>S!S48</f>
        <v>0</v>
      </c>
      <c r="T48" s="35">
        <f t="shared" si="5"/>
        <v>0</v>
      </c>
      <c r="U48" s="5">
        <f t="shared" si="6"/>
        <v>220</v>
      </c>
      <c r="V48" s="35"/>
    </row>
    <row r="49" spans="1:22" ht="12.75">
      <c r="A49" s="4"/>
      <c r="B49" s="1"/>
      <c r="C49" s="1"/>
      <c r="E49" s="5">
        <f>S!E49</f>
        <v>0</v>
      </c>
      <c r="F49" s="35">
        <f>S!F49</f>
        <v>0</v>
      </c>
      <c r="G49" s="5">
        <f t="shared" si="0"/>
        <v>0</v>
      </c>
      <c r="H49" s="5">
        <f t="shared" si="1"/>
        <v>120</v>
      </c>
      <c r="I49" s="5">
        <f>S!I49</f>
        <v>0</v>
      </c>
      <c r="J49" s="35">
        <f>S!J49</f>
        <v>0</v>
      </c>
      <c r="K49" s="5">
        <f t="shared" si="2"/>
        <v>0</v>
      </c>
      <c r="L49" s="5">
        <f t="shared" si="3"/>
        <v>100</v>
      </c>
      <c r="M49" s="52">
        <f>S!M49</f>
        <v>0</v>
      </c>
      <c r="N49" s="54">
        <f>S!N49</f>
        <v>0</v>
      </c>
      <c r="O49" s="54">
        <f>S!O49</f>
        <v>0</v>
      </c>
      <c r="P49" s="35">
        <f t="shared" si="4"/>
        <v>0</v>
      </c>
      <c r="Q49" s="52">
        <f>S!Q49</f>
        <v>0</v>
      </c>
      <c r="R49" s="54">
        <f>S!R49</f>
        <v>0</v>
      </c>
      <c r="S49" s="54">
        <f>S!S49</f>
        <v>0</v>
      </c>
      <c r="T49" s="35">
        <f t="shared" si="5"/>
        <v>0</v>
      </c>
      <c r="U49" s="5">
        <f t="shared" si="6"/>
        <v>220</v>
      </c>
      <c r="V49" s="35"/>
    </row>
    <row r="50" spans="1:22" ht="12.75">
      <c r="A50" s="4"/>
      <c r="E50" s="5"/>
      <c r="F50" s="35"/>
      <c r="G50" s="5"/>
      <c r="H50" s="5"/>
      <c r="I50" s="5"/>
      <c r="J50" s="35"/>
      <c r="K50" s="5"/>
      <c r="L50" s="5"/>
      <c r="M50" s="5"/>
      <c r="N50" s="35"/>
      <c r="O50" s="35"/>
      <c r="P50" s="35"/>
      <c r="Q50" s="5"/>
      <c r="R50" s="35"/>
      <c r="S50" s="35"/>
      <c r="T50" s="35"/>
      <c r="U50" s="5"/>
      <c r="V50" s="5"/>
    </row>
    <row r="51" spans="1:22" ht="12.75">
      <c r="A51" s="4"/>
      <c r="E51" s="5"/>
      <c r="F51" s="35"/>
      <c r="G51" s="5"/>
      <c r="H51" s="5"/>
      <c r="I51" s="5"/>
      <c r="J51" s="35"/>
      <c r="K51" s="5"/>
      <c r="L51" s="5"/>
      <c r="M51" s="5"/>
      <c r="N51" s="35"/>
      <c r="O51" s="35"/>
      <c r="P51" s="35"/>
      <c r="Q51" s="5"/>
      <c r="R51" s="35"/>
      <c r="S51" s="35"/>
      <c r="T51" s="35"/>
      <c r="U51" s="5"/>
      <c r="V51" s="5"/>
    </row>
    <row r="52" spans="1:22" ht="12.75">
      <c r="A52" s="4"/>
      <c r="E52" s="5"/>
      <c r="F52" s="35"/>
      <c r="G52" s="5"/>
      <c r="H52" s="5"/>
      <c r="I52" s="5"/>
      <c r="J52" s="35"/>
      <c r="K52" s="5"/>
      <c r="L52" s="5"/>
      <c r="M52" s="5"/>
      <c r="N52" s="35"/>
      <c r="O52" s="35"/>
      <c r="P52" s="35"/>
      <c r="Q52" s="5"/>
      <c r="R52" s="35"/>
      <c r="S52" s="35"/>
      <c r="T52" s="35"/>
      <c r="U52" s="5"/>
      <c r="V52" s="5"/>
    </row>
    <row r="53" spans="1:22" ht="12.75">
      <c r="A53" s="4"/>
      <c r="E53" s="5"/>
      <c r="F53" s="35"/>
      <c r="G53" s="5"/>
      <c r="H53" s="5"/>
      <c r="I53" s="5"/>
      <c r="J53" s="35"/>
      <c r="K53" s="5"/>
      <c r="L53" s="5"/>
      <c r="M53" s="5"/>
      <c r="N53" s="35"/>
      <c r="O53" s="35"/>
      <c r="P53" s="35"/>
      <c r="Q53" s="5"/>
      <c r="R53" s="35"/>
      <c r="S53" s="35"/>
      <c r="T53" s="35"/>
      <c r="U53" s="5"/>
      <c r="V53" s="5"/>
    </row>
    <row r="54" spans="1:22" ht="12.75">
      <c r="A54" s="4"/>
      <c r="E54" s="5"/>
      <c r="F54" s="35"/>
      <c r="G54" s="5"/>
      <c r="H54" s="5"/>
      <c r="I54" s="5"/>
      <c r="J54" s="35"/>
      <c r="K54" s="5"/>
      <c r="L54" s="5"/>
      <c r="M54" s="5"/>
      <c r="N54" s="35"/>
      <c r="O54" s="35"/>
      <c r="P54" s="35"/>
      <c r="Q54" s="5"/>
      <c r="R54" s="35"/>
      <c r="S54" s="35"/>
      <c r="T54" s="35"/>
      <c r="U54" s="5"/>
      <c r="V54" s="5"/>
    </row>
    <row r="55" spans="1:22" ht="12.75">
      <c r="A55" s="4"/>
      <c r="E55" s="5"/>
      <c r="F55" s="35"/>
      <c r="G55" s="5"/>
      <c r="H55" s="5"/>
      <c r="I55" s="5"/>
      <c r="J55" s="35"/>
      <c r="K55" s="5"/>
      <c r="L55" s="5"/>
      <c r="M55" s="5"/>
      <c r="N55" s="35"/>
      <c r="O55" s="35"/>
      <c r="P55" s="35"/>
      <c r="Q55" s="5"/>
      <c r="R55" s="35"/>
      <c r="S55" s="35"/>
      <c r="T55" s="35"/>
      <c r="U55" s="5"/>
      <c r="V55" s="5"/>
    </row>
    <row r="56" spans="1:22" ht="12.75">
      <c r="A56" s="4"/>
      <c r="E56" s="5"/>
      <c r="F56" s="35"/>
      <c r="G56" s="5"/>
      <c r="H56" s="5"/>
      <c r="I56" s="5"/>
      <c r="J56" s="35"/>
      <c r="K56" s="5"/>
      <c r="L56" s="5"/>
      <c r="M56" s="5"/>
      <c r="N56" s="35"/>
      <c r="O56" s="35"/>
      <c r="P56" s="35"/>
      <c r="Q56" s="5"/>
      <c r="R56" s="35"/>
      <c r="S56" s="35"/>
      <c r="T56" s="35"/>
      <c r="U56" s="5"/>
      <c r="V56" s="5"/>
    </row>
    <row r="57" spans="1:22" ht="12.75">
      <c r="A57" s="4"/>
      <c r="E57" s="5"/>
      <c r="F57" s="35"/>
      <c r="G57" s="5"/>
      <c r="H57" s="5"/>
      <c r="I57" s="5"/>
      <c r="J57" s="35"/>
      <c r="K57" s="5"/>
      <c r="L57" s="5"/>
      <c r="M57" s="5"/>
      <c r="N57" s="35"/>
      <c r="O57" s="35"/>
      <c r="P57" s="35"/>
      <c r="Q57" s="5"/>
      <c r="R57" s="35"/>
      <c r="S57" s="35"/>
      <c r="T57" s="35"/>
      <c r="U57" s="5"/>
      <c r="V57" s="5"/>
    </row>
    <row r="58" spans="1:26" ht="12.75">
      <c r="A58" s="4"/>
      <c r="E58" s="34" t="s">
        <v>279</v>
      </c>
      <c r="F58" s="48">
        <f>Макси!F40</f>
        <v>40</v>
      </c>
      <c r="G58" s="78" t="s">
        <v>280</v>
      </c>
      <c r="H58" s="48">
        <f>Макси!H40</f>
        <v>60</v>
      </c>
      <c r="I58" s="34" t="s">
        <v>279</v>
      </c>
      <c r="J58" s="48">
        <f>Макси!J40</f>
        <v>35</v>
      </c>
      <c r="K58" s="78" t="s">
        <v>280</v>
      </c>
      <c r="L58" s="48">
        <f>Макси!L40</f>
        <v>52</v>
      </c>
      <c r="M58" s="5"/>
      <c r="N58" s="5"/>
      <c r="O58" s="5"/>
      <c r="P58" s="34" t="s">
        <v>279</v>
      </c>
      <c r="Q58" s="82">
        <f>Макси!Q40</f>
        <v>35</v>
      </c>
      <c r="R58" s="78" t="s">
        <v>280</v>
      </c>
      <c r="S58" s="48">
        <f>Макси!S40</f>
        <v>53</v>
      </c>
      <c r="T58" s="5"/>
      <c r="U58" s="5"/>
      <c r="V58" s="5"/>
      <c r="W58" s="7" t="s">
        <v>281</v>
      </c>
      <c r="X58">
        <f>Макси!X40</f>
        <v>155</v>
      </c>
      <c r="Y58">
        <f>Макси!Y40</f>
        <v>142</v>
      </c>
      <c r="Z58">
        <f>Макси!Z40</f>
        <v>140</v>
      </c>
    </row>
    <row r="59" spans="1:17" ht="12.75">
      <c r="A59" s="2"/>
      <c r="B59" s="2"/>
      <c r="C59" s="2"/>
      <c r="D59" s="3"/>
      <c r="E59" s="3"/>
      <c r="F59" s="3"/>
      <c r="G59" s="2"/>
      <c r="H59" s="3"/>
      <c r="I59" s="3"/>
      <c r="J59" s="2"/>
      <c r="K59" s="2"/>
      <c r="L59" s="36"/>
      <c r="M59" s="2"/>
      <c r="N59" s="2"/>
      <c r="O59" s="2"/>
      <c r="P59" s="2"/>
      <c r="Q59" s="2"/>
    </row>
    <row r="60" spans="5:19" ht="12.75">
      <c r="E60" s="86" t="s">
        <v>20</v>
      </c>
      <c r="F60" s="86"/>
      <c r="G60" s="86"/>
      <c r="H60" s="86"/>
      <c r="I60" s="86" t="s">
        <v>21</v>
      </c>
      <c r="J60" s="86"/>
      <c r="K60" s="86"/>
      <c r="L60" s="86"/>
      <c r="M60" s="5"/>
      <c r="N60" s="5"/>
      <c r="O60" s="86" t="s">
        <v>25</v>
      </c>
      <c r="P60" s="86"/>
      <c r="Q60" s="86"/>
      <c r="R60" s="86"/>
      <c r="S60" s="86"/>
    </row>
    <row r="61" spans="1:26" ht="38.25">
      <c r="A61" s="2" t="s">
        <v>0</v>
      </c>
      <c r="B61" s="2" t="s">
        <v>1</v>
      </c>
      <c r="C61" s="2" t="s">
        <v>2</v>
      </c>
      <c r="D61" s="3" t="s">
        <v>5</v>
      </c>
      <c r="E61" s="3" t="s">
        <v>9</v>
      </c>
      <c r="F61" s="3" t="s">
        <v>10</v>
      </c>
      <c r="G61" s="77" t="s">
        <v>24</v>
      </c>
      <c r="H61" s="2" t="s">
        <v>11</v>
      </c>
      <c r="I61" s="3" t="s">
        <v>9</v>
      </c>
      <c r="J61" s="3" t="s">
        <v>10</v>
      </c>
      <c r="K61" s="77" t="s">
        <v>24</v>
      </c>
      <c r="L61" s="2" t="s">
        <v>11</v>
      </c>
      <c r="M61" s="2" t="s">
        <v>278</v>
      </c>
      <c r="N61" s="46" t="s">
        <v>60</v>
      </c>
      <c r="O61" s="36" t="s">
        <v>19</v>
      </c>
      <c r="P61" s="2" t="s">
        <v>9</v>
      </c>
      <c r="Q61" s="2" t="s">
        <v>10</v>
      </c>
      <c r="R61" s="2" t="s">
        <v>24</v>
      </c>
      <c r="S61" s="2" t="s">
        <v>11</v>
      </c>
      <c r="T61" s="2" t="s">
        <v>19</v>
      </c>
      <c r="X61" s="77" t="s">
        <v>282</v>
      </c>
      <c r="Y61" s="77" t="s">
        <v>283</v>
      </c>
      <c r="Z61" s="77" t="s">
        <v>284</v>
      </c>
    </row>
    <row r="62" spans="1:26" ht="12.75">
      <c r="A62" s="56">
        <v>4037</v>
      </c>
      <c r="B62" t="s">
        <v>66</v>
      </c>
      <c r="C62" t="s">
        <v>136</v>
      </c>
      <c r="D62" s="1" t="s">
        <v>207</v>
      </c>
      <c r="E62" s="5">
        <f>S!E21</f>
        <v>38.59</v>
      </c>
      <c r="F62" s="35">
        <f>S!F21</f>
        <v>0</v>
      </c>
      <c r="G62" s="5">
        <f aca="true" t="shared" si="7" ref="G62:G111">IF(E62=0,120,IF(E62&gt;$H$58,120,IF(E62&lt;$F$58,0,IF($H$58&gt;E62&gt;$F$58,E62-$F$58))))</f>
        <v>0</v>
      </c>
      <c r="H62" s="5">
        <f aca="true" t="shared" si="8" ref="H62:H111">SUM(F62,G62)</f>
        <v>0</v>
      </c>
      <c r="I62" s="5">
        <f>S!I21</f>
        <v>30.48</v>
      </c>
      <c r="J62" s="35">
        <f>S!J21</f>
        <v>0</v>
      </c>
      <c r="K62" s="5">
        <f aca="true" t="shared" si="9" ref="K62:K111">IF(I62=0,100,IF(I62&gt;$L$58,100,IF(I62&lt;$J$58,0,IF($L$58&gt;I62&gt;$J$58,I62-$J$58))))</f>
        <v>0</v>
      </c>
      <c r="L62" s="5">
        <f aca="true" t="shared" si="10" ref="L62:L111">SUM(J62,K62)</f>
        <v>0</v>
      </c>
      <c r="M62" s="5">
        <f aca="true" t="shared" si="11" ref="M62:M111">SUM(E62,I62)</f>
        <v>69.07000000000001</v>
      </c>
      <c r="N62" s="5">
        <f aca="true" t="shared" si="12" ref="N62:N111">SUM(H62,L62)</f>
        <v>0</v>
      </c>
      <c r="O62" s="53">
        <v>2</v>
      </c>
      <c r="P62" s="52">
        <v>32.2</v>
      </c>
      <c r="Q62" s="54">
        <v>0</v>
      </c>
      <c r="R62" s="5">
        <f aca="true" t="shared" si="13" ref="R62:R111">IF(P62=0,120,IF(P62&gt;$S$58,120,IF(P62&lt;$Q$58,0,IF($S$58&gt;P62&gt;$Q$58,P62-$Q$58))))</f>
        <v>0</v>
      </c>
      <c r="S62" s="5">
        <f aca="true" t="shared" si="14" ref="S62:S81">SUM(Q62:R62)</f>
        <v>0</v>
      </c>
      <c r="T62" s="53">
        <v>1</v>
      </c>
      <c r="X62" s="79">
        <f>$X$58/E62</f>
        <v>4.016584607411246</v>
      </c>
      <c r="Y62" s="79">
        <f>$Y$58/I62</f>
        <v>4.6587926509186355</v>
      </c>
      <c r="Z62" s="79">
        <f>$Z$58/P62</f>
        <v>4.3478260869565215</v>
      </c>
    </row>
    <row r="63" spans="1:26" ht="12.75">
      <c r="A63" s="4">
        <v>4039</v>
      </c>
      <c r="B63" s="1" t="s">
        <v>74</v>
      </c>
      <c r="C63" s="1" t="s">
        <v>126</v>
      </c>
      <c r="D63" s="1" t="s">
        <v>207</v>
      </c>
      <c r="E63" s="5">
        <f>S!E23</f>
        <v>41.12</v>
      </c>
      <c r="F63" s="35">
        <f>S!F23</f>
        <v>0</v>
      </c>
      <c r="G63" s="5">
        <f t="shared" si="7"/>
        <v>1.1199999999999974</v>
      </c>
      <c r="H63" s="5">
        <f t="shared" si="8"/>
        <v>1.1199999999999974</v>
      </c>
      <c r="I63" s="5">
        <f>S!I23</f>
        <v>36.18</v>
      </c>
      <c r="J63" s="35">
        <f>S!J23</f>
        <v>5</v>
      </c>
      <c r="K63" s="5">
        <f t="shared" si="9"/>
        <v>1.1799999999999997</v>
      </c>
      <c r="L63" s="5">
        <f t="shared" si="10"/>
        <v>6.18</v>
      </c>
      <c r="M63" s="5">
        <f t="shared" si="11"/>
        <v>77.3</v>
      </c>
      <c r="N63" s="5">
        <f t="shared" si="12"/>
        <v>7.299999999999997</v>
      </c>
      <c r="O63" s="53">
        <v>16</v>
      </c>
      <c r="P63" s="5">
        <v>33.98</v>
      </c>
      <c r="Q63" s="35">
        <v>0</v>
      </c>
      <c r="R63" s="5">
        <f t="shared" si="13"/>
        <v>0</v>
      </c>
      <c r="S63" s="5">
        <f t="shared" si="14"/>
        <v>0</v>
      </c>
      <c r="T63" s="53">
        <v>2</v>
      </c>
      <c r="X63" s="79">
        <f aca="true" t="shared" si="15" ref="X63:X103">$X$58/E63</f>
        <v>3.7694552529182883</v>
      </c>
      <c r="Y63" s="79">
        <f aca="true" t="shared" si="16" ref="Y63:Y103">$Y$58/I63</f>
        <v>3.9248203427307904</v>
      </c>
      <c r="Z63" s="79">
        <f aca="true" t="shared" si="17" ref="Z63:Z103">$Z$58/P63</f>
        <v>4.120070629782226</v>
      </c>
    </row>
    <row r="64" spans="1:26" ht="12.75">
      <c r="A64" s="4">
        <v>4046</v>
      </c>
      <c r="B64" s="1" t="s">
        <v>344</v>
      </c>
      <c r="C64" s="1" t="s">
        <v>345</v>
      </c>
      <c r="D64" s="1" t="s">
        <v>201</v>
      </c>
      <c r="E64" s="5">
        <f>S!E30</f>
        <v>40.17</v>
      </c>
      <c r="F64" s="35">
        <f>S!F30</f>
        <v>5</v>
      </c>
      <c r="G64" s="5">
        <f t="shared" si="7"/>
        <v>0.1700000000000017</v>
      </c>
      <c r="H64" s="5">
        <f t="shared" si="8"/>
        <v>5.170000000000002</v>
      </c>
      <c r="I64" s="5">
        <f>S!I30</f>
        <v>31.06</v>
      </c>
      <c r="J64" s="35">
        <f>S!J30</f>
        <v>0</v>
      </c>
      <c r="K64" s="5">
        <f t="shared" si="9"/>
        <v>0</v>
      </c>
      <c r="L64" s="5">
        <f t="shared" si="10"/>
        <v>0</v>
      </c>
      <c r="M64" s="5">
        <f t="shared" si="11"/>
        <v>71.23</v>
      </c>
      <c r="N64" s="5">
        <f t="shared" si="12"/>
        <v>5.170000000000002</v>
      </c>
      <c r="O64" s="53">
        <v>15</v>
      </c>
      <c r="P64" s="5">
        <v>34.27</v>
      </c>
      <c r="Q64" s="35">
        <v>0</v>
      </c>
      <c r="R64" s="5">
        <f t="shared" si="13"/>
        <v>0</v>
      </c>
      <c r="S64" s="5">
        <f t="shared" si="14"/>
        <v>0</v>
      </c>
      <c r="T64" s="53">
        <v>3</v>
      </c>
      <c r="X64" s="79">
        <f t="shared" si="15"/>
        <v>3.8586009459795867</v>
      </c>
      <c r="Y64" s="79">
        <f t="shared" si="16"/>
        <v>4.571796522858983</v>
      </c>
      <c r="Z64" s="79">
        <f t="shared" si="17"/>
        <v>4.085205719288006</v>
      </c>
    </row>
    <row r="65" spans="1:26" ht="12.75">
      <c r="A65" s="4">
        <v>4030</v>
      </c>
      <c r="B65" t="s">
        <v>143</v>
      </c>
      <c r="C65" t="s">
        <v>243</v>
      </c>
      <c r="D65" s="1" t="s">
        <v>120</v>
      </c>
      <c r="E65" s="5">
        <f>S!E15</f>
        <v>41</v>
      </c>
      <c r="F65" s="35">
        <f>S!F15</f>
        <v>0</v>
      </c>
      <c r="G65" s="5">
        <f t="shared" si="7"/>
        <v>1</v>
      </c>
      <c r="H65" s="5">
        <f t="shared" si="8"/>
        <v>1</v>
      </c>
      <c r="I65" s="5">
        <f>S!I15</f>
        <v>32.24</v>
      </c>
      <c r="J65" s="35">
        <f>S!J15</f>
        <v>0</v>
      </c>
      <c r="K65" s="5">
        <f t="shared" si="9"/>
        <v>0</v>
      </c>
      <c r="L65" s="5">
        <f t="shared" si="10"/>
        <v>0</v>
      </c>
      <c r="M65" s="5">
        <f t="shared" si="11"/>
        <v>73.24000000000001</v>
      </c>
      <c r="N65" s="5">
        <f t="shared" si="12"/>
        <v>1</v>
      </c>
      <c r="O65" s="53">
        <v>6</v>
      </c>
      <c r="P65" s="5">
        <v>34.39</v>
      </c>
      <c r="Q65" s="35">
        <v>0</v>
      </c>
      <c r="R65" s="5">
        <f t="shared" si="13"/>
        <v>0</v>
      </c>
      <c r="S65" s="5">
        <f t="shared" si="14"/>
        <v>0</v>
      </c>
      <c r="T65" s="53">
        <v>4</v>
      </c>
      <c r="X65" s="79">
        <f t="shared" si="15"/>
        <v>3.7804878048780486</v>
      </c>
      <c r="Y65" s="79">
        <f t="shared" si="16"/>
        <v>4.4044665012406945</v>
      </c>
      <c r="Z65" s="79">
        <f t="shared" si="17"/>
        <v>4.070950857807502</v>
      </c>
    </row>
    <row r="66" spans="1:26" ht="12.75">
      <c r="A66" s="4">
        <v>4038</v>
      </c>
      <c r="B66" s="1" t="s">
        <v>3</v>
      </c>
      <c r="C66" s="1" t="s">
        <v>50</v>
      </c>
      <c r="D66" s="1" t="s">
        <v>269</v>
      </c>
      <c r="E66" s="5">
        <f>S!E22</f>
        <v>40.3</v>
      </c>
      <c r="F66" s="35">
        <f>S!F22</f>
        <v>0</v>
      </c>
      <c r="G66" s="5">
        <f t="shared" si="7"/>
        <v>0.29999999999999716</v>
      </c>
      <c r="H66" s="5">
        <f t="shared" si="8"/>
        <v>0.29999999999999716</v>
      </c>
      <c r="I66" s="5">
        <f>S!I22</f>
        <v>31.2</v>
      </c>
      <c r="J66" s="35">
        <f>S!J22</f>
        <v>0</v>
      </c>
      <c r="K66" s="5">
        <f t="shared" si="9"/>
        <v>0</v>
      </c>
      <c r="L66" s="5">
        <f t="shared" si="10"/>
        <v>0</v>
      </c>
      <c r="M66" s="5">
        <f t="shared" si="11"/>
        <v>71.5</v>
      </c>
      <c r="N66" s="5">
        <f t="shared" si="12"/>
        <v>0.29999999999999716</v>
      </c>
      <c r="O66" s="53">
        <v>4</v>
      </c>
      <c r="P66" s="5">
        <v>34.51</v>
      </c>
      <c r="Q66" s="35">
        <v>0</v>
      </c>
      <c r="R66" s="5">
        <f t="shared" si="13"/>
        <v>0</v>
      </c>
      <c r="S66" s="5">
        <f t="shared" si="14"/>
        <v>0</v>
      </c>
      <c r="T66" s="53">
        <v>5</v>
      </c>
      <c r="X66" s="79">
        <f t="shared" si="15"/>
        <v>3.8461538461538463</v>
      </c>
      <c r="Y66" s="79">
        <f t="shared" si="16"/>
        <v>4.551282051282051</v>
      </c>
      <c r="Z66" s="79">
        <f t="shared" si="17"/>
        <v>4.056795131845842</v>
      </c>
    </row>
    <row r="67" spans="1:26" ht="12.75">
      <c r="A67" s="4">
        <v>4049</v>
      </c>
      <c r="B67" s="1" t="s">
        <v>115</v>
      </c>
      <c r="C67" s="1" t="s">
        <v>130</v>
      </c>
      <c r="D67" s="1" t="s">
        <v>185</v>
      </c>
      <c r="E67" s="5">
        <f>S!E33</f>
        <v>40.98</v>
      </c>
      <c r="F67" s="35">
        <f>S!F33</f>
        <v>0</v>
      </c>
      <c r="G67" s="5">
        <f t="shared" si="7"/>
        <v>0.9799999999999969</v>
      </c>
      <c r="H67" s="5">
        <f t="shared" si="8"/>
        <v>0.9799999999999969</v>
      </c>
      <c r="I67" s="5">
        <f>S!I33</f>
        <v>33.09</v>
      </c>
      <c r="J67" s="35">
        <f>S!J33</f>
        <v>0</v>
      </c>
      <c r="K67" s="5">
        <f t="shared" si="9"/>
        <v>0</v>
      </c>
      <c r="L67" s="5">
        <f t="shared" si="10"/>
        <v>0</v>
      </c>
      <c r="M67" s="5">
        <f t="shared" si="11"/>
        <v>74.07</v>
      </c>
      <c r="N67" s="5">
        <f t="shared" si="12"/>
        <v>0.9799999999999969</v>
      </c>
      <c r="O67" s="53">
        <v>5</v>
      </c>
      <c r="P67" s="5">
        <v>35.18</v>
      </c>
      <c r="Q67" s="35">
        <v>0</v>
      </c>
      <c r="R67" s="5">
        <f t="shared" si="13"/>
        <v>0.17999999999999972</v>
      </c>
      <c r="S67" s="5">
        <f t="shared" si="14"/>
        <v>0.17999999999999972</v>
      </c>
      <c r="T67" s="53">
        <v>6</v>
      </c>
      <c r="X67" s="79">
        <f t="shared" si="15"/>
        <v>3.782332845290386</v>
      </c>
      <c r="Y67" s="79">
        <f t="shared" si="16"/>
        <v>4.291326684799032</v>
      </c>
      <c r="Z67" s="79">
        <f t="shared" si="17"/>
        <v>3.9795338260375215</v>
      </c>
    </row>
    <row r="68" spans="1:26" ht="12.75">
      <c r="A68" s="4">
        <v>4040</v>
      </c>
      <c r="B68" t="s">
        <v>341</v>
      </c>
      <c r="C68" t="s">
        <v>144</v>
      </c>
      <c r="D68" s="1" t="s">
        <v>267</v>
      </c>
      <c r="E68" s="5">
        <f>S!E24</f>
        <v>41.25</v>
      </c>
      <c r="F68" s="35">
        <f>S!F24</f>
        <v>0</v>
      </c>
      <c r="G68" s="5">
        <f t="shared" si="7"/>
        <v>1.25</v>
      </c>
      <c r="H68" s="5">
        <f t="shared" si="8"/>
        <v>1.25</v>
      </c>
      <c r="I68" s="5">
        <f>S!I24</f>
        <v>34.07</v>
      </c>
      <c r="J68" s="35">
        <f>S!J24</f>
        <v>0</v>
      </c>
      <c r="K68" s="5">
        <f t="shared" si="9"/>
        <v>0</v>
      </c>
      <c r="L68" s="5">
        <f t="shared" si="10"/>
        <v>0</v>
      </c>
      <c r="M68" s="5">
        <f t="shared" si="11"/>
        <v>75.32</v>
      </c>
      <c r="N68" s="5">
        <f t="shared" si="12"/>
        <v>1.25</v>
      </c>
      <c r="O68" s="53">
        <v>8</v>
      </c>
      <c r="P68" s="5">
        <v>35.65</v>
      </c>
      <c r="Q68" s="35">
        <v>0</v>
      </c>
      <c r="R68" s="5">
        <f t="shared" si="13"/>
        <v>0.6499999999999986</v>
      </c>
      <c r="S68" s="5">
        <f t="shared" si="14"/>
        <v>0.6499999999999986</v>
      </c>
      <c r="T68" s="53">
        <v>7</v>
      </c>
      <c r="X68" s="79">
        <f t="shared" si="15"/>
        <v>3.757575757575758</v>
      </c>
      <c r="Y68" s="79">
        <f t="shared" si="16"/>
        <v>4.167889638978574</v>
      </c>
      <c r="Z68" s="79">
        <f t="shared" si="17"/>
        <v>3.927068723702665</v>
      </c>
    </row>
    <row r="69" spans="1:26" ht="12.75">
      <c r="A69" s="4">
        <v>4028</v>
      </c>
      <c r="B69" s="1" t="s">
        <v>6</v>
      </c>
      <c r="C69" s="1" t="s">
        <v>142</v>
      </c>
      <c r="D69" s="1" t="s">
        <v>299</v>
      </c>
      <c r="E69" s="5">
        <f>S!E13</f>
        <v>44.31</v>
      </c>
      <c r="F69" s="35">
        <f>S!F13</f>
        <v>5</v>
      </c>
      <c r="G69" s="5">
        <f>IF(E69=0,120,IF(E69&gt;$H$58,120,IF(E69&lt;$F$58,0,IF($H$58&gt;E69&gt;$F$58,E69-$F$58))))</f>
        <v>4.310000000000002</v>
      </c>
      <c r="H69" s="5">
        <f>SUM(F69,G69)</f>
        <v>9.310000000000002</v>
      </c>
      <c r="I69" s="5">
        <f>S!I13</f>
        <v>34.49</v>
      </c>
      <c r="J69" s="35">
        <f>S!J13</f>
        <v>0</v>
      </c>
      <c r="K69" s="5">
        <f>IF(I69=0,100,IF(I69&gt;$L$58,100,IF(I69&lt;$J$58,0,IF($L$58&gt;I69&gt;$J$58,I69-$J$58))))</f>
        <v>0</v>
      </c>
      <c r="L69" s="5">
        <f>SUM(J69,K69)</f>
        <v>0</v>
      </c>
      <c r="M69" s="5">
        <f>SUM(E69,I69)</f>
        <v>78.80000000000001</v>
      </c>
      <c r="N69" s="5">
        <f>SUM(H69,L69)</f>
        <v>9.310000000000002</v>
      </c>
      <c r="O69" s="53">
        <v>18</v>
      </c>
      <c r="P69" s="5">
        <v>35.86</v>
      </c>
      <c r="Q69" s="35">
        <v>0</v>
      </c>
      <c r="R69" s="5">
        <f>IF(P69=0,120,IF(P69&gt;$S$58,120,IF(P69&lt;$Q$58,0,IF($S$58&gt;P69&gt;$Q$58,P69-$Q$58))))</f>
        <v>0.8599999999999994</v>
      </c>
      <c r="S69" s="5">
        <f t="shared" si="14"/>
        <v>0.8599999999999994</v>
      </c>
      <c r="T69" s="53">
        <v>8</v>
      </c>
      <c r="X69" s="79">
        <f t="shared" si="15"/>
        <v>3.4980816971338298</v>
      </c>
      <c r="Y69" s="79">
        <f t="shared" si="16"/>
        <v>4.117135401565671</v>
      </c>
      <c r="Z69" s="79">
        <f t="shared" si="17"/>
        <v>3.9040713887339655</v>
      </c>
    </row>
    <row r="70" spans="1:26" ht="12.75">
      <c r="A70" s="4">
        <v>4058</v>
      </c>
      <c r="B70" s="1" t="s">
        <v>234</v>
      </c>
      <c r="C70" s="1" t="s">
        <v>137</v>
      </c>
      <c r="D70" s="1" t="s">
        <v>203</v>
      </c>
      <c r="E70" s="5">
        <f>S!E42</f>
        <v>43.24</v>
      </c>
      <c r="F70" s="35">
        <f>S!F42</f>
        <v>0</v>
      </c>
      <c r="G70" s="5">
        <f t="shared" si="7"/>
        <v>3.240000000000002</v>
      </c>
      <c r="H70" s="5">
        <f t="shared" si="8"/>
        <v>3.240000000000002</v>
      </c>
      <c r="I70" s="5">
        <f>S!I42</f>
        <v>33.76</v>
      </c>
      <c r="J70" s="35">
        <f>S!J42</f>
        <v>0</v>
      </c>
      <c r="K70" s="5">
        <f t="shared" si="9"/>
        <v>0</v>
      </c>
      <c r="L70" s="5">
        <f t="shared" si="10"/>
        <v>0</v>
      </c>
      <c r="M70" s="5">
        <f t="shared" si="11"/>
        <v>77</v>
      </c>
      <c r="N70" s="5">
        <f>SUM(H70,L70)</f>
        <v>3.240000000000002</v>
      </c>
      <c r="O70" s="53">
        <v>9</v>
      </c>
      <c r="P70" s="5">
        <v>35.9</v>
      </c>
      <c r="Q70" s="35">
        <v>0</v>
      </c>
      <c r="R70" s="5">
        <f t="shared" si="13"/>
        <v>0.8999999999999986</v>
      </c>
      <c r="S70" s="5">
        <f t="shared" si="14"/>
        <v>0.8999999999999986</v>
      </c>
      <c r="T70" s="53">
        <v>9</v>
      </c>
      <c r="X70" s="79">
        <f t="shared" si="15"/>
        <v>3.5846438482886214</v>
      </c>
      <c r="Y70" s="79">
        <f t="shared" si="16"/>
        <v>4.206161137440758</v>
      </c>
      <c r="Z70" s="79">
        <f t="shared" si="17"/>
        <v>3.8997214484679668</v>
      </c>
    </row>
    <row r="71" spans="1:26" ht="12.75">
      <c r="A71" s="4">
        <v>4017</v>
      </c>
      <c r="B71" s="1" t="s">
        <v>215</v>
      </c>
      <c r="C71" s="1" t="s">
        <v>127</v>
      </c>
      <c r="E71" s="5"/>
      <c r="F71" s="35"/>
      <c r="G71" s="5"/>
      <c r="H71" s="5"/>
      <c r="I71" s="5"/>
      <c r="J71" s="35"/>
      <c r="K71" s="5"/>
      <c r="L71" s="5"/>
      <c r="M71" s="5"/>
      <c r="N71" s="5"/>
      <c r="O71" s="53"/>
      <c r="P71" s="5">
        <v>36.25</v>
      </c>
      <c r="Q71" s="35">
        <v>0</v>
      </c>
      <c r="R71" s="5">
        <f>IF(P71=0,120,IF(P71&gt;$S$58,120,IF(P71&lt;$Q$58,0,IF($S$58&gt;P71&gt;$Q$58,P71-$Q$58))))</f>
        <v>1.25</v>
      </c>
      <c r="S71" s="5">
        <f t="shared" si="14"/>
        <v>1.25</v>
      </c>
      <c r="T71" s="53">
        <v>10</v>
      </c>
      <c r="X71" s="79" t="e">
        <f t="shared" si="15"/>
        <v>#DIV/0!</v>
      </c>
      <c r="Y71" s="79" t="e">
        <f t="shared" si="16"/>
        <v>#DIV/0!</v>
      </c>
      <c r="Z71" s="79">
        <f t="shared" si="17"/>
        <v>3.8620689655172415</v>
      </c>
    </row>
    <row r="72" spans="1:26" ht="12.75">
      <c r="A72" s="4">
        <v>4056</v>
      </c>
      <c r="B72" s="1" t="s">
        <v>232</v>
      </c>
      <c r="C72" s="1" t="s">
        <v>233</v>
      </c>
      <c r="D72" s="1" t="s">
        <v>203</v>
      </c>
      <c r="E72" s="5">
        <f>S!E40</f>
        <v>43.27</v>
      </c>
      <c r="F72" s="35">
        <f>S!F40</f>
        <v>0</v>
      </c>
      <c r="G72" s="5">
        <f t="shared" si="7"/>
        <v>3.270000000000003</v>
      </c>
      <c r="H72" s="5">
        <f t="shared" si="8"/>
        <v>3.270000000000003</v>
      </c>
      <c r="I72" s="5">
        <f>S!I40</f>
        <v>33.66</v>
      </c>
      <c r="J72" s="35">
        <f>S!J40</f>
        <v>0</v>
      </c>
      <c r="K72" s="5">
        <f t="shared" si="9"/>
        <v>0</v>
      </c>
      <c r="L72" s="5">
        <f t="shared" si="10"/>
        <v>0</v>
      </c>
      <c r="M72" s="5">
        <f t="shared" si="11"/>
        <v>76.93</v>
      </c>
      <c r="N72" s="5">
        <f t="shared" si="12"/>
        <v>3.270000000000003</v>
      </c>
      <c r="O72" s="53">
        <v>10</v>
      </c>
      <c r="P72" s="5">
        <v>36.63</v>
      </c>
      <c r="Q72" s="35">
        <v>0</v>
      </c>
      <c r="R72" s="5">
        <f t="shared" si="13"/>
        <v>1.6300000000000026</v>
      </c>
      <c r="S72" s="5">
        <f t="shared" si="14"/>
        <v>1.6300000000000026</v>
      </c>
      <c r="T72" s="53">
        <v>11</v>
      </c>
      <c r="X72" s="79">
        <f t="shared" si="15"/>
        <v>3.5821585394037436</v>
      </c>
      <c r="Y72" s="79">
        <f t="shared" si="16"/>
        <v>4.218657159833631</v>
      </c>
      <c r="Z72" s="79">
        <f t="shared" si="17"/>
        <v>3.822003822003822</v>
      </c>
    </row>
    <row r="73" spans="1:26" ht="12.75">
      <c r="A73" s="4">
        <v>4044</v>
      </c>
      <c r="B73" s="1" t="s">
        <v>226</v>
      </c>
      <c r="C73" s="1" t="s">
        <v>227</v>
      </c>
      <c r="D73" s="1" t="s">
        <v>275</v>
      </c>
      <c r="E73" s="5">
        <f>S!E28</f>
        <v>42.73</v>
      </c>
      <c r="F73" s="35">
        <f>S!F28</f>
        <v>0</v>
      </c>
      <c r="G73" s="5">
        <f t="shared" si="7"/>
        <v>2.729999999999997</v>
      </c>
      <c r="H73" s="5">
        <f t="shared" si="8"/>
        <v>2.729999999999997</v>
      </c>
      <c r="I73" s="5">
        <f>S!I28</f>
        <v>35.95</v>
      </c>
      <c r="J73" s="35">
        <f>S!J28</f>
        <v>0</v>
      </c>
      <c r="K73" s="5">
        <f t="shared" si="9"/>
        <v>0.9500000000000028</v>
      </c>
      <c r="L73" s="5">
        <f t="shared" si="10"/>
        <v>0.9500000000000028</v>
      </c>
      <c r="M73" s="5">
        <f t="shared" si="11"/>
        <v>78.68</v>
      </c>
      <c r="N73" s="5">
        <f t="shared" si="12"/>
        <v>3.6799999999999997</v>
      </c>
      <c r="O73" s="53">
        <v>12</v>
      </c>
      <c r="P73" s="5">
        <v>36.91</v>
      </c>
      <c r="Q73" s="35">
        <v>0</v>
      </c>
      <c r="R73" s="5">
        <f t="shared" si="13"/>
        <v>1.9099999999999966</v>
      </c>
      <c r="S73" s="5">
        <f t="shared" si="14"/>
        <v>1.9099999999999966</v>
      </c>
      <c r="T73" s="53">
        <v>12</v>
      </c>
      <c r="X73" s="79">
        <f t="shared" si="15"/>
        <v>3.627428036508308</v>
      </c>
      <c r="Y73" s="79">
        <f t="shared" si="16"/>
        <v>3.9499304589707926</v>
      </c>
      <c r="Z73" s="79">
        <f t="shared" si="17"/>
        <v>3.793010024383636</v>
      </c>
    </row>
    <row r="74" spans="1:26" ht="12.75">
      <c r="A74" s="4">
        <v>4013</v>
      </c>
      <c r="B74" s="1" t="s">
        <v>213</v>
      </c>
      <c r="C74" s="1" t="s">
        <v>251</v>
      </c>
      <c r="E74" s="5"/>
      <c r="F74" s="35"/>
      <c r="G74" s="5"/>
      <c r="H74" s="5"/>
      <c r="I74" s="5"/>
      <c r="J74" s="35"/>
      <c r="K74" s="5"/>
      <c r="L74" s="5"/>
      <c r="M74" s="5"/>
      <c r="N74" s="5"/>
      <c r="O74" s="53"/>
      <c r="P74" s="5">
        <v>38.46</v>
      </c>
      <c r="Q74" s="35">
        <v>0</v>
      </c>
      <c r="R74" s="5">
        <f>IF(P74=0,120,IF(P74&gt;$S$58,120,IF(P74&lt;$Q$58,0,IF($S$58&gt;P74&gt;$Q$58,P74-$Q$58))))</f>
        <v>3.460000000000001</v>
      </c>
      <c r="S74" s="5">
        <f t="shared" si="14"/>
        <v>3.460000000000001</v>
      </c>
      <c r="T74" s="53">
        <v>13</v>
      </c>
      <c r="X74" s="79" t="e">
        <f t="shared" si="15"/>
        <v>#DIV/0!</v>
      </c>
      <c r="Y74" s="79" t="e">
        <f t="shared" si="16"/>
        <v>#DIV/0!</v>
      </c>
      <c r="Z74" s="79">
        <f t="shared" si="17"/>
        <v>3.640145605824233</v>
      </c>
    </row>
    <row r="75" spans="1:26" ht="12.75">
      <c r="A75" s="4">
        <v>4060</v>
      </c>
      <c r="B75" s="1" t="s">
        <v>66</v>
      </c>
      <c r="C75" s="1" t="s">
        <v>355</v>
      </c>
      <c r="D75" s="1" t="s">
        <v>186</v>
      </c>
      <c r="E75" s="5">
        <f>S!E44</f>
        <v>37.36</v>
      </c>
      <c r="F75" s="35">
        <f>S!F44</f>
        <v>0</v>
      </c>
      <c r="G75" s="5">
        <f t="shared" si="7"/>
        <v>0</v>
      </c>
      <c r="H75" s="5">
        <f t="shared" si="8"/>
        <v>0</v>
      </c>
      <c r="I75" s="5">
        <f>S!I44</f>
        <v>34.23</v>
      </c>
      <c r="J75" s="35">
        <f>S!J44</f>
        <v>5</v>
      </c>
      <c r="K75" s="5">
        <f t="shared" si="9"/>
        <v>0</v>
      </c>
      <c r="L75" s="5">
        <f t="shared" si="10"/>
        <v>5</v>
      </c>
      <c r="M75" s="5">
        <f t="shared" si="11"/>
        <v>71.59</v>
      </c>
      <c r="N75" s="5">
        <f t="shared" si="12"/>
        <v>5</v>
      </c>
      <c r="O75" s="53">
        <v>14</v>
      </c>
      <c r="P75" s="5">
        <v>30.72</v>
      </c>
      <c r="Q75" s="35">
        <v>5</v>
      </c>
      <c r="R75" s="5">
        <f t="shared" si="13"/>
        <v>0</v>
      </c>
      <c r="S75" s="5">
        <f t="shared" si="14"/>
        <v>5</v>
      </c>
      <c r="T75" s="53">
        <v>14</v>
      </c>
      <c r="X75" s="79">
        <f t="shared" si="15"/>
        <v>4.1488222698072805</v>
      </c>
      <c r="Y75" s="79">
        <f t="shared" si="16"/>
        <v>4.148407829389424</v>
      </c>
      <c r="Z75" s="79">
        <f t="shared" si="17"/>
        <v>4.557291666666667</v>
      </c>
    </row>
    <row r="76" spans="1:26" ht="12.75">
      <c r="A76" s="4">
        <v>4041</v>
      </c>
      <c r="B76" s="1" t="s">
        <v>342</v>
      </c>
      <c r="C76" s="1" t="s">
        <v>220</v>
      </c>
      <c r="D76" s="1" t="s">
        <v>268</v>
      </c>
      <c r="E76" s="5">
        <f>S!E25</f>
        <v>38.93</v>
      </c>
      <c r="F76" s="35">
        <f>S!F25</f>
        <v>0</v>
      </c>
      <c r="G76" s="5">
        <f t="shared" si="7"/>
        <v>0</v>
      </c>
      <c r="H76" s="5">
        <f t="shared" si="8"/>
        <v>0</v>
      </c>
      <c r="I76" s="5">
        <f>S!I25</f>
        <v>31.79</v>
      </c>
      <c r="J76" s="35">
        <f>S!J25</f>
        <v>0</v>
      </c>
      <c r="K76" s="5">
        <f t="shared" si="9"/>
        <v>0</v>
      </c>
      <c r="L76" s="5">
        <f t="shared" si="10"/>
        <v>0</v>
      </c>
      <c r="M76" s="5">
        <f t="shared" si="11"/>
        <v>70.72</v>
      </c>
      <c r="N76" s="5">
        <f t="shared" si="12"/>
        <v>0</v>
      </c>
      <c r="O76" s="53">
        <v>3</v>
      </c>
      <c r="P76" s="52">
        <v>32.52</v>
      </c>
      <c r="Q76" s="54">
        <v>5</v>
      </c>
      <c r="R76" s="5">
        <f t="shared" si="13"/>
        <v>0</v>
      </c>
      <c r="S76" s="5">
        <f t="shared" si="14"/>
        <v>5</v>
      </c>
      <c r="T76" s="53">
        <v>15</v>
      </c>
      <c r="X76" s="79">
        <f t="shared" si="15"/>
        <v>3.981505265861803</v>
      </c>
      <c r="Y76" s="79">
        <f t="shared" si="16"/>
        <v>4.4668134633532555</v>
      </c>
      <c r="Z76" s="79">
        <f t="shared" si="17"/>
        <v>4.305043050430504</v>
      </c>
    </row>
    <row r="77" spans="1:26" ht="12.75">
      <c r="A77" s="4">
        <v>4029</v>
      </c>
      <c r="B77" t="s">
        <v>49</v>
      </c>
      <c r="C77" t="s">
        <v>219</v>
      </c>
      <c r="D77" s="1" t="s">
        <v>303</v>
      </c>
      <c r="E77" s="5">
        <f>S!E14</f>
        <v>38.3</v>
      </c>
      <c r="F77" s="35">
        <f>S!F14</f>
        <v>0</v>
      </c>
      <c r="G77" s="5">
        <f t="shared" si="7"/>
        <v>0</v>
      </c>
      <c r="H77" s="5">
        <f t="shared" si="8"/>
        <v>0</v>
      </c>
      <c r="I77" s="5">
        <f>S!I14</f>
        <v>30.52</v>
      </c>
      <c r="J77" s="35">
        <f>S!J14</f>
        <v>0</v>
      </c>
      <c r="K77" s="5">
        <f t="shared" si="9"/>
        <v>0</v>
      </c>
      <c r="L77" s="5">
        <f t="shared" si="10"/>
        <v>0</v>
      </c>
      <c r="M77" s="5">
        <f t="shared" si="11"/>
        <v>68.82</v>
      </c>
      <c r="N77" s="5">
        <f t="shared" si="12"/>
        <v>0</v>
      </c>
      <c r="O77" s="53">
        <v>1</v>
      </c>
      <c r="P77" s="52">
        <v>32.78</v>
      </c>
      <c r="Q77" s="54">
        <v>5</v>
      </c>
      <c r="R77" s="5">
        <f>IF(P77=0,120,IF(P77&gt;$S$58,120,IF(P77&lt;$Q$58,0,IF($S$58&gt;P77&gt;$Q$58,P77-$Q$58))))</f>
        <v>0</v>
      </c>
      <c r="S77" s="5">
        <f>SUM(Q77:R77)</f>
        <v>5</v>
      </c>
      <c r="T77" s="53">
        <v>16</v>
      </c>
      <c r="X77" s="79">
        <f t="shared" si="15"/>
        <v>4.046997389033943</v>
      </c>
      <c r="Y77" s="79">
        <f t="shared" si="16"/>
        <v>4.652686762778506</v>
      </c>
      <c r="Z77" s="79">
        <f t="shared" si="17"/>
        <v>4.270896888346552</v>
      </c>
    </row>
    <row r="78" spans="1:26" ht="12.75">
      <c r="A78" s="4">
        <v>4052</v>
      </c>
      <c r="B78" t="s">
        <v>147</v>
      </c>
      <c r="C78" t="s">
        <v>151</v>
      </c>
      <c r="D78" s="1" t="s">
        <v>185</v>
      </c>
      <c r="E78" s="5">
        <f>S!E36</f>
        <v>41.15</v>
      </c>
      <c r="F78" s="35">
        <f>S!F36</f>
        <v>0</v>
      </c>
      <c r="G78" s="5">
        <f t="shared" si="7"/>
        <v>1.1499999999999986</v>
      </c>
      <c r="H78" s="5">
        <f t="shared" si="8"/>
        <v>1.1499999999999986</v>
      </c>
      <c r="I78" s="5">
        <f>S!I36</f>
        <v>31.34</v>
      </c>
      <c r="J78" s="35">
        <f>S!J36</f>
        <v>0</v>
      </c>
      <c r="K78" s="5">
        <f t="shared" si="9"/>
        <v>0</v>
      </c>
      <c r="L78" s="5">
        <f t="shared" si="10"/>
        <v>0</v>
      </c>
      <c r="M78" s="5">
        <f t="shared" si="11"/>
        <v>72.49</v>
      </c>
      <c r="N78" s="5">
        <f t="shared" si="12"/>
        <v>1.1499999999999986</v>
      </c>
      <c r="O78" s="53">
        <v>7</v>
      </c>
      <c r="P78" s="5">
        <v>34.52</v>
      </c>
      <c r="Q78" s="35">
        <v>5</v>
      </c>
      <c r="R78" s="5">
        <f t="shared" si="13"/>
        <v>0</v>
      </c>
      <c r="S78" s="5">
        <f t="shared" si="14"/>
        <v>5</v>
      </c>
      <c r="T78" s="53">
        <v>17</v>
      </c>
      <c r="X78" s="79">
        <f>$X$58/E78</f>
        <v>3.7667071688942895</v>
      </c>
      <c r="Y78" s="79">
        <f>$Y$58/I78</f>
        <v>4.530950861518826</v>
      </c>
      <c r="Z78" s="79">
        <f>$Z$58/P78</f>
        <v>4.055619930475086</v>
      </c>
    </row>
    <row r="79" spans="1:26" ht="12.75">
      <c r="A79" s="4">
        <v>4047</v>
      </c>
      <c r="B79" t="s">
        <v>61</v>
      </c>
      <c r="C79" t="s">
        <v>62</v>
      </c>
      <c r="D79" s="1" t="s">
        <v>298</v>
      </c>
      <c r="E79" s="5">
        <f>S!E31</f>
        <v>44.74</v>
      </c>
      <c r="F79" s="35">
        <f>S!F31</f>
        <v>0</v>
      </c>
      <c r="G79" s="5">
        <f t="shared" si="7"/>
        <v>4.740000000000002</v>
      </c>
      <c r="H79" s="5">
        <f t="shared" si="8"/>
        <v>4.740000000000002</v>
      </c>
      <c r="I79" s="5">
        <f>S!I31</f>
        <v>34.63</v>
      </c>
      <c r="J79" s="35">
        <f>S!J31</f>
        <v>0</v>
      </c>
      <c r="K79" s="5">
        <f t="shared" si="9"/>
        <v>0</v>
      </c>
      <c r="L79" s="5">
        <f t="shared" si="10"/>
        <v>0</v>
      </c>
      <c r="M79" s="5">
        <f t="shared" si="11"/>
        <v>79.37</v>
      </c>
      <c r="N79" s="5">
        <f t="shared" si="12"/>
        <v>4.740000000000002</v>
      </c>
      <c r="O79" s="53">
        <v>13</v>
      </c>
      <c r="P79" s="5">
        <v>40.01</v>
      </c>
      <c r="Q79" s="35">
        <v>0</v>
      </c>
      <c r="R79" s="5">
        <f t="shared" si="13"/>
        <v>5.009999999999998</v>
      </c>
      <c r="S79" s="5">
        <f t="shared" si="14"/>
        <v>5.009999999999998</v>
      </c>
      <c r="T79" s="53">
        <v>18</v>
      </c>
      <c r="X79" s="79">
        <f>$X$58/E79</f>
        <v>3.4644613321412603</v>
      </c>
      <c r="Y79" s="79">
        <f>$Y$58/I79</f>
        <v>4.1004909038406</v>
      </c>
      <c r="Z79" s="79">
        <f>$Z$58/P79</f>
        <v>3.4991252186953266</v>
      </c>
    </row>
    <row r="80" spans="1:26" ht="12.75">
      <c r="A80" s="4">
        <v>4048</v>
      </c>
      <c r="B80" s="1" t="s">
        <v>145</v>
      </c>
      <c r="C80" s="1" t="s">
        <v>150</v>
      </c>
      <c r="D80" s="1" t="s">
        <v>275</v>
      </c>
      <c r="E80" s="5">
        <f>S!E32</f>
        <v>44.21</v>
      </c>
      <c r="F80" s="35">
        <f>S!F32</f>
        <v>10</v>
      </c>
      <c r="G80" s="5">
        <f>IF(E80=0,120,IF(E80&gt;$H$58,120,IF(E80&lt;$F$58,0,IF($H$58&gt;E80&gt;$F$58,E80-$F$58))))</f>
        <v>4.210000000000001</v>
      </c>
      <c r="H80" s="5">
        <f>SUM(F80,G80)</f>
        <v>14.21</v>
      </c>
      <c r="I80" s="5">
        <f>S!I32</f>
        <v>33.59</v>
      </c>
      <c r="J80" s="35">
        <f>S!J32</f>
        <v>5</v>
      </c>
      <c r="K80" s="5">
        <f>IF(I80=0,100,IF(I80&gt;$L$58,100,IF(I80&lt;$J$58,0,IF($L$58&gt;I80&gt;$J$58,I80-$J$58))))</f>
        <v>0</v>
      </c>
      <c r="L80" s="5">
        <f>SUM(J80,K80)</f>
        <v>5</v>
      </c>
      <c r="M80" s="5">
        <f>SUM(E80,I80)</f>
        <v>77.80000000000001</v>
      </c>
      <c r="N80" s="5">
        <f>SUM(H80,L80)</f>
        <v>19.21</v>
      </c>
      <c r="O80" s="53">
        <v>27</v>
      </c>
      <c r="P80" s="5">
        <v>37.79</v>
      </c>
      <c r="Q80" s="35">
        <v>5</v>
      </c>
      <c r="R80" s="5">
        <f>IF(P80=0,120,IF(P80&gt;$S$58,120,IF(P80&lt;$Q$58,0,IF($S$58&gt;P80&gt;$Q$58,P80-$Q$58))))</f>
        <v>2.789999999999999</v>
      </c>
      <c r="S80" s="5">
        <f t="shared" si="14"/>
        <v>7.789999999999999</v>
      </c>
      <c r="T80" s="53">
        <v>19</v>
      </c>
      <c r="X80" s="79"/>
      <c r="Y80" s="79"/>
      <c r="Z80" s="79"/>
    </row>
    <row r="81" spans="1:26" ht="12.75">
      <c r="A81" s="4">
        <v>4050</v>
      </c>
      <c r="B81" s="1" t="s">
        <v>132</v>
      </c>
      <c r="C81" s="1" t="s">
        <v>133</v>
      </c>
      <c r="D81" s="1" t="s">
        <v>120</v>
      </c>
      <c r="E81" s="5">
        <f>S!E34</f>
        <v>43.31</v>
      </c>
      <c r="F81" s="35">
        <f>S!F34</f>
        <v>0</v>
      </c>
      <c r="G81" s="5">
        <f t="shared" si="7"/>
        <v>3.3100000000000023</v>
      </c>
      <c r="H81" s="5">
        <f t="shared" si="8"/>
        <v>3.3100000000000023</v>
      </c>
      <c r="I81" s="5">
        <f>S!I34</f>
        <v>32.56</v>
      </c>
      <c r="J81" s="35">
        <f>S!J34</f>
        <v>0</v>
      </c>
      <c r="K81" s="5">
        <f t="shared" si="9"/>
        <v>0</v>
      </c>
      <c r="L81" s="5">
        <f t="shared" si="10"/>
        <v>0</v>
      </c>
      <c r="M81" s="5">
        <f t="shared" si="11"/>
        <v>75.87</v>
      </c>
      <c r="N81" s="5">
        <f t="shared" si="12"/>
        <v>3.3100000000000023</v>
      </c>
      <c r="O81" s="53">
        <v>11</v>
      </c>
      <c r="P81" s="5"/>
      <c r="Q81" s="35">
        <v>0</v>
      </c>
      <c r="R81" s="5">
        <f t="shared" si="13"/>
        <v>120</v>
      </c>
      <c r="S81" s="5">
        <f t="shared" si="14"/>
        <v>120</v>
      </c>
      <c r="T81" s="35"/>
      <c r="X81" s="79"/>
      <c r="Y81" s="79"/>
      <c r="Z81" s="79"/>
    </row>
    <row r="82" spans="1:26" ht="12.75">
      <c r="A82" s="4">
        <v>4054</v>
      </c>
      <c r="B82" s="1" t="s">
        <v>258</v>
      </c>
      <c r="C82" s="1" t="s">
        <v>350</v>
      </c>
      <c r="D82" s="1" t="s">
        <v>123</v>
      </c>
      <c r="E82" s="5">
        <f>S!E38</f>
        <v>48.03</v>
      </c>
      <c r="F82" s="35">
        <f>S!F38</f>
        <v>0</v>
      </c>
      <c r="G82" s="5">
        <f t="shared" si="7"/>
        <v>8.030000000000001</v>
      </c>
      <c r="H82" s="5">
        <f t="shared" si="8"/>
        <v>8.030000000000001</v>
      </c>
      <c r="I82" s="5">
        <f>S!I38</f>
        <v>35.99</v>
      </c>
      <c r="J82" s="35">
        <f>S!J38</f>
        <v>0</v>
      </c>
      <c r="K82" s="5">
        <f t="shared" si="9"/>
        <v>0.990000000000002</v>
      </c>
      <c r="L82" s="5">
        <f t="shared" si="10"/>
        <v>0.990000000000002</v>
      </c>
      <c r="M82" s="5">
        <f t="shared" si="11"/>
        <v>84.02000000000001</v>
      </c>
      <c r="N82" s="5">
        <f t="shared" si="12"/>
        <v>9.020000000000003</v>
      </c>
      <c r="O82" s="53">
        <v>17</v>
      </c>
      <c r="P82" s="5"/>
      <c r="Q82" s="35"/>
      <c r="R82" s="5">
        <f t="shared" si="13"/>
        <v>120</v>
      </c>
      <c r="S82" s="5">
        <f aca="true" t="shared" si="18" ref="S82:S94">SUM(R82:R82)</f>
        <v>120</v>
      </c>
      <c r="T82" s="41"/>
      <c r="X82" s="79">
        <f t="shared" si="15"/>
        <v>3.2271496981053507</v>
      </c>
      <c r="Y82" s="79">
        <f t="shared" si="16"/>
        <v>3.945540427896638</v>
      </c>
      <c r="Z82" s="79" t="e">
        <f t="shared" si="17"/>
        <v>#DIV/0!</v>
      </c>
    </row>
    <row r="83" spans="1:26" ht="12.75">
      <c r="A83" s="4">
        <v>4042</v>
      </c>
      <c r="B83" s="1" t="s">
        <v>139</v>
      </c>
      <c r="C83" s="1" t="s">
        <v>131</v>
      </c>
      <c r="D83" s="1" t="s">
        <v>176</v>
      </c>
      <c r="E83" s="5">
        <f>S!E26</f>
        <v>46.12</v>
      </c>
      <c r="F83" s="35">
        <f>S!F26</f>
        <v>5</v>
      </c>
      <c r="G83" s="5">
        <f t="shared" si="7"/>
        <v>6.119999999999997</v>
      </c>
      <c r="H83" s="5">
        <f t="shared" si="8"/>
        <v>11.119999999999997</v>
      </c>
      <c r="I83" s="5">
        <f>S!I26</f>
        <v>32.66</v>
      </c>
      <c r="J83" s="35">
        <f>S!J26</f>
        <v>0</v>
      </c>
      <c r="K83" s="5">
        <f t="shared" si="9"/>
        <v>0</v>
      </c>
      <c r="L83" s="5">
        <f t="shared" si="10"/>
        <v>0</v>
      </c>
      <c r="M83" s="5">
        <f t="shared" si="11"/>
        <v>78.78</v>
      </c>
      <c r="N83" s="5">
        <f t="shared" si="12"/>
        <v>11.119999999999997</v>
      </c>
      <c r="O83" s="53">
        <v>19</v>
      </c>
      <c r="P83" s="5"/>
      <c r="Q83" s="35"/>
      <c r="R83" s="5">
        <f t="shared" si="13"/>
        <v>120</v>
      </c>
      <c r="S83" s="5">
        <f t="shared" si="18"/>
        <v>120</v>
      </c>
      <c r="T83" s="37"/>
      <c r="X83" s="79">
        <f t="shared" si="15"/>
        <v>3.3607979184735473</v>
      </c>
      <c r="Y83" s="79">
        <f t="shared" si="16"/>
        <v>4.347826086956522</v>
      </c>
      <c r="Z83" s="79" t="e">
        <f t="shared" si="17"/>
        <v>#DIV/0!</v>
      </c>
    </row>
    <row r="84" spans="1:26" ht="12.75">
      <c r="A84" s="4">
        <v>4025</v>
      </c>
      <c r="B84" s="1" t="s">
        <v>122</v>
      </c>
      <c r="C84" s="1" t="s">
        <v>134</v>
      </c>
      <c r="D84" s="1" t="s">
        <v>269</v>
      </c>
      <c r="E84" s="5">
        <f>S!E10</f>
        <v>41.57</v>
      </c>
      <c r="F84" s="35">
        <f>S!F10</f>
        <v>10</v>
      </c>
      <c r="G84" s="5">
        <f t="shared" si="7"/>
        <v>1.5700000000000003</v>
      </c>
      <c r="H84" s="5">
        <f t="shared" si="8"/>
        <v>11.57</v>
      </c>
      <c r="I84" s="5">
        <f>S!I10</f>
        <v>31.63</v>
      </c>
      <c r="J84" s="35">
        <f>S!J10</f>
        <v>0</v>
      </c>
      <c r="K84" s="5">
        <f t="shared" si="9"/>
        <v>0</v>
      </c>
      <c r="L84" s="5">
        <f t="shared" si="10"/>
        <v>0</v>
      </c>
      <c r="M84" s="5">
        <f t="shared" si="11"/>
        <v>73.2</v>
      </c>
      <c r="N84" s="5">
        <f t="shared" si="12"/>
        <v>11.57</v>
      </c>
      <c r="O84" s="53">
        <v>20</v>
      </c>
      <c r="P84" s="5"/>
      <c r="Q84" s="35"/>
      <c r="R84" s="5">
        <f t="shared" si="13"/>
        <v>120</v>
      </c>
      <c r="S84" s="5">
        <f t="shared" si="18"/>
        <v>120</v>
      </c>
      <c r="T84" s="35"/>
      <c r="X84" s="79">
        <f t="shared" si="15"/>
        <v>3.7286504690882847</v>
      </c>
      <c r="Y84" s="79">
        <f t="shared" si="16"/>
        <v>4.48940878912425</v>
      </c>
      <c r="Z84" s="79" t="e">
        <f t="shared" si="17"/>
        <v>#DIV/0!</v>
      </c>
    </row>
    <row r="85" spans="1:26" ht="12.75">
      <c r="A85" s="4">
        <v>4021</v>
      </c>
      <c r="B85" s="1" t="s">
        <v>145</v>
      </c>
      <c r="C85" s="1" t="s">
        <v>146</v>
      </c>
      <c r="D85" s="39" t="s">
        <v>277</v>
      </c>
      <c r="E85" s="5">
        <f>S!E6</f>
        <v>45.56</v>
      </c>
      <c r="F85" s="35">
        <f>S!F6</f>
        <v>0</v>
      </c>
      <c r="G85" s="5">
        <f t="shared" si="7"/>
        <v>5.560000000000002</v>
      </c>
      <c r="H85" s="5">
        <f t="shared" si="8"/>
        <v>5.560000000000002</v>
      </c>
      <c r="I85" s="5">
        <f>S!I6</f>
        <v>37.24</v>
      </c>
      <c r="J85" s="35">
        <f>S!J6</f>
        <v>5</v>
      </c>
      <c r="K85" s="5">
        <f t="shared" si="9"/>
        <v>2.240000000000002</v>
      </c>
      <c r="L85" s="5">
        <f t="shared" si="10"/>
        <v>7.240000000000002</v>
      </c>
      <c r="M85" s="5">
        <f t="shared" si="11"/>
        <v>82.80000000000001</v>
      </c>
      <c r="N85" s="5">
        <f>SUM(H85,L85)</f>
        <v>12.800000000000004</v>
      </c>
      <c r="O85" s="53">
        <v>21</v>
      </c>
      <c r="P85" s="5"/>
      <c r="Q85" s="35"/>
      <c r="R85" s="5">
        <f t="shared" si="13"/>
        <v>120</v>
      </c>
      <c r="S85" s="5">
        <f t="shared" si="18"/>
        <v>120</v>
      </c>
      <c r="T85" s="41"/>
      <c r="X85" s="79">
        <f t="shared" si="15"/>
        <v>3.4021071115013166</v>
      </c>
      <c r="Y85" s="79">
        <f t="shared" si="16"/>
        <v>3.8131041890440383</v>
      </c>
      <c r="Z85" s="79" t="e">
        <f t="shared" si="17"/>
        <v>#DIV/0!</v>
      </c>
    </row>
    <row r="86" spans="1:26" ht="12.75">
      <c r="A86" s="4">
        <v>4043</v>
      </c>
      <c r="B86" s="1" t="s">
        <v>135</v>
      </c>
      <c r="C86" s="1" t="s">
        <v>244</v>
      </c>
      <c r="D86" s="1" t="s">
        <v>123</v>
      </c>
      <c r="E86" s="5">
        <f>S!E27</f>
        <v>44.99</v>
      </c>
      <c r="F86" s="35">
        <f>S!F27</f>
        <v>10</v>
      </c>
      <c r="G86" s="5">
        <f t="shared" si="7"/>
        <v>4.990000000000002</v>
      </c>
      <c r="H86" s="5">
        <f t="shared" si="8"/>
        <v>14.990000000000002</v>
      </c>
      <c r="I86" s="5">
        <f>S!I27</f>
        <v>34.19</v>
      </c>
      <c r="J86" s="35">
        <f>S!J27</f>
        <v>0</v>
      </c>
      <c r="K86" s="5">
        <f t="shared" si="9"/>
        <v>0</v>
      </c>
      <c r="L86" s="5">
        <f t="shared" si="10"/>
        <v>0</v>
      </c>
      <c r="M86" s="5">
        <f t="shared" si="11"/>
        <v>79.18</v>
      </c>
      <c r="N86" s="5">
        <f t="shared" si="12"/>
        <v>14.990000000000002</v>
      </c>
      <c r="O86" s="53">
        <v>22</v>
      </c>
      <c r="P86" s="5"/>
      <c r="Q86" s="35"/>
      <c r="R86" s="5">
        <f t="shared" si="13"/>
        <v>120</v>
      </c>
      <c r="S86" s="5">
        <f t="shared" si="18"/>
        <v>120</v>
      </c>
      <c r="T86" s="35"/>
      <c r="X86" s="79">
        <f t="shared" si="15"/>
        <v>3.445210046677039</v>
      </c>
      <c r="Y86" s="79">
        <f t="shared" si="16"/>
        <v>4.1532611874817205</v>
      </c>
      <c r="Z86" s="79" t="e">
        <f t="shared" si="17"/>
        <v>#DIV/0!</v>
      </c>
    </row>
    <row r="87" spans="1:26" ht="12.75">
      <c r="A87" s="4">
        <v>4057</v>
      </c>
      <c r="B87" s="1" t="s">
        <v>3</v>
      </c>
      <c r="C87" s="1" t="s">
        <v>26</v>
      </c>
      <c r="D87" s="1" t="s">
        <v>270</v>
      </c>
      <c r="E87" s="5">
        <f>S!E41</f>
        <v>45.53</v>
      </c>
      <c r="F87" s="35">
        <f>S!F41</f>
        <v>5</v>
      </c>
      <c r="G87" s="5">
        <f t="shared" si="7"/>
        <v>5.530000000000001</v>
      </c>
      <c r="H87" s="5">
        <f t="shared" si="8"/>
        <v>10.530000000000001</v>
      </c>
      <c r="I87" s="5">
        <f>S!I41</f>
        <v>37.43</v>
      </c>
      <c r="J87" s="35">
        <f>S!J41</f>
        <v>5</v>
      </c>
      <c r="K87" s="5">
        <f t="shared" si="9"/>
        <v>2.4299999999999997</v>
      </c>
      <c r="L87" s="5">
        <f t="shared" si="10"/>
        <v>7.43</v>
      </c>
      <c r="M87" s="5">
        <f t="shared" si="11"/>
        <v>82.96000000000001</v>
      </c>
      <c r="N87" s="5">
        <f t="shared" si="12"/>
        <v>17.96</v>
      </c>
      <c r="O87" s="53">
        <v>23</v>
      </c>
      <c r="P87" s="5"/>
      <c r="Q87" s="35"/>
      <c r="R87" s="5">
        <f t="shared" si="13"/>
        <v>120</v>
      </c>
      <c r="S87" s="5">
        <f t="shared" si="18"/>
        <v>120</v>
      </c>
      <c r="T87" s="35"/>
      <c r="X87" s="79">
        <f t="shared" si="15"/>
        <v>3.4043487810235007</v>
      </c>
      <c r="Y87" s="79">
        <f t="shared" si="16"/>
        <v>3.793748330216404</v>
      </c>
      <c r="Z87" s="79" t="e">
        <f t="shared" si="17"/>
        <v>#DIV/0!</v>
      </c>
    </row>
    <row r="88" spans="1:26" ht="12.75">
      <c r="A88" s="4">
        <v>4045</v>
      </c>
      <c r="B88" s="1" t="s">
        <v>195</v>
      </c>
      <c r="C88" s="1" t="s">
        <v>238</v>
      </c>
      <c r="D88" s="1" t="s">
        <v>304</v>
      </c>
      <c r="E88" s="5">
        <f>S!E29</f>
        <v>45.27</v>
      </c>
      <c r="F88" s="35">
        <f>S!F29</f>
        <v>5</v>
      </c>
      <c r="G88" s="5">
        <f t="shared" si="7"/>
        <v>5.270000000000003</v>
      </c>
      <c r="H88" s="5">
        <f t="shared" si="8"/>
        <v>10.270000000000003</v>
      </c>
      <c r="I88" s="5">
        <f>S!I29</f>
        <v>37.74</v>
      </c>
      <c r="J88" s="35">
        <f>S!J29</f>
        <v>5</v>
      </c>
      <c r="K88" s="5">
        <f t="shared" si="9"/>
        <v>2.740000000000002</v>
      </c>
      <c r="L88" s="5">
        <f t="shared" si="10"/>
        <v>7.740000000000002</v>
      </c>
      <c r="M88" s="5">
        <f t="shared" si="11"/>
        <v>83.01</v>
      </c>
      <c r="N88" s="5">
        <f t="shared" si="12"/>
        <v>18.010000000000005</v>
      </c>
      <c r="O88" s="53">
        <v>24</v>
      </c>
      <c r="P88" s="5"/>
      <c r="Q88" s="35"/>
      <c r="R88" s="5">
        <f t="shared" si="13"/>
        <v>120</v>
      </c>
      <c r="S88" s="5">
        <f t="shared" si="18"/>
        <v>120</v>
      </c>
      <c r="T88" s="35"/>
      <c r="X88" s="79">
        <f t="shared" si="15"/>
        <v>3.423901038215153</v>
      </c>
      <c r="Y88" s="79">
        <f t="shared" si="16"/>
        <v>3.762586115527292</v>
      </c>
      <c r="Z88" s="79" t="e">
        <f t="shared" si="17"/>
        <v>#DIV/0!</v>
      </c>
    </row>
    <row r="89" spans="1:26" ht="12.75">
      <c r="A89" s="4">
        <v>4023</v>
      </c>
      <c r="B89" s="1" t="s">
        <v>31</v>
      </c>
      <c r="C89" s="1" t="s">
        <v>32</v>
      </c>
      <c r="D89" s="1" t="s">
        <v>270</v>
      </c>
      <c r="E89" s="5">
        <f>S!E8</f>
        <v>48.49</v>
      </c>
      <c r="F89" s="35">
        <f>S!F8</f>
        <v>10</v>
      </c>
      <c r="G89" s="5">
        <f t="shared" si="7"/>
        <v>8.490000000000002</v>
      </c>
      <c r="H89" s="5">
        <f t="shared" si="8"/>
        <v>18.490000000000002</v>
      </c>
      <c r="I89" s="5">
        <f>S!I8</f>
        <v>34.11</v>
      </c>
      <c r="J89" s="35">
        <f>S!J8</f>
        <v>0</v>
      </c>
      <c r="K89" s="5">
        <f t="shared" si="9"/>
        <v>0</v>
      </c>
      <c r="L89" s="5">
        <f t="shared" si="10"/>
        <v>0</v>
      </c>
      <c r="M89" s="5">
        <f t="shared" si="11"/>
        <v>82.6</v>
      </c>
      <c r="N89" s="5">
        <f>SUM(H89,L89)</f>
        <v>18.490000000000002</v>
      </c>
      <c r="O89" s="53">
        <v>25</v>
      </c>
      <c r="P89" s="5"/>
      <c r="Q89" s="35"/>
      <c r="R89" s="5">
        <f t="shared" si="13"/>
        <v>120</v>
      </c>
      <c r="S89" s="5">
        <f t="shared" si="18"/>
        <v>120</v>
      </c>
      <c r="T89" s="35"/>
      <c r="X89" s="79">
        <f t="shared" si="15"/>
        <v>3.1965353681171376</v>
      </c>
      <c r="Y89" s="79">
        <f t="shared" si="16"/>
        <v>4.16300205218411</v>
      </c>
      <c r="Z89" s="79" t="e">
        <f t="shared" si="17"/>
        <v>#DIV/0!</v>
      </c>
    </row>
    <row r="90" spans="1:26" ht="12.75">
      <c r="A90" s="4">
        <v>4034</v>
      </c>
      <c r="B90" s="1" t="s">
        <v>242</v>
      </c>
      <c r="C90" s="1" t="s">
        <v>245</v>
      </c>
      <c r="D90" s="72" t="s">
        <v>296</v>
      </c>
      <c r="E90" s="5">
        <f>S!E18</f>
        <v>43.93</v>
      </c>
      <c r="F90" s="35">
        <f>S!F18</f>
        <v>5</v>
      </c>
      <c r="G90" s="5">
        <f t="shared" si="7"/>
        <v>3.9299999999999997</v>
      </c>
      <c r="H90" s="5">
        <f t="shared" si="8"/>
        <v>8.93</v>
      </c>
      <c r="I90" s="5">
        <f>S!I18</f>
        <v>34.06</v>
      </c>
      <c r="J90" s="35">
        <f>S!J18</f>
        <v>10</v>
      </c>
      <c r="K90" s="5">
        <f t="shared" si="9"/>
        <v>0</v>
      </c>
      <c r="L90" s="5">
        <f t="shared" si="10"/>
        <v>10</v>
      </c>
      <c r="M90" s="5">
        <f t="shared" si="11"/>
        <v>77.99000000000001</v>
      </c>
      <c r="N90" s="5">
        <f>SUM(H90,L90)</f>
        <v>18.93</v>
      </c>
      <c r="O90" s="53">
        <v>26</v>
      </c>
      <c r="P90" s="5"/>
      <c r="Q90" s="35"/>
      <c r="R90" s="5">
        <f t="shared" si="13"/>
        <v>120</v>
      </c>
      <c r="S90" s="5">
        <f t="shared" si="18"/>
        <v>120</v>
      </c>
      <c r="T90" s="35"/>
      <c r="X90" s="79">
        <f t="shared" si="15"/>
        <v>3.528340541770999</v>
      </c>
      <c r="Y90" s="79">
        <f t="shared" si="16"/>
        <v>4.169113329418673</v>
      </c>
      <c r="Z90" s="79" t="e">
        <f t="shared" si="17"/>
        <v>#DIV/0!</v>
      </c>
    </row>
    <row r="91" spans="1:26" ht="12.75">
      <c r="A91" s="4">
        <v>4055</v>
      </c>
      <c r="B91" t="s">
        <v>351</v>
      </c>
      <c r="C91" t="s">
        <v>352</v>
      </c>
      <c r="D91" s="72" t="s">
        <v>353</v>
      </c>
      <c r="E91" s="5">
        <f>S!E39</f>
        <v>39.1</v>
      </c>
      <c r="F91" s="35">
        <f>S!F39</f>
        <v>5</v>
      </c>
      <c r="G91" s="5">
        <f t="shared" si="7"/>
        <v>0</v>
      </c>
      <c r="H91" s="5">
        <f t="shared" si="8"/>
        <v>5</v>
      </c>
      <c r="I91" s="5">
        <f>S!I39</f>
        <v>39.23</v>
      </c>
      <c r="J91" s="35">
        <f>S!J39</f>
        <v>10</v>
      </c>
      <c r="K91" s="5">
        <f t="shared" si="9"/>
        <v>4.229999999999997</v>
      </c>
      <c r="L91" s="5">
        <f t="shared" si="10"/>
        <v>14.229999999999997</v>
      </c>
      <c r="M91" s="5">
        <f t="shared" si="11"/>
        <v>78.33</v>
      </c>
      <c r="N91" s="5">
        <f t="shared" si="12"/>
        <v>19.229999999999997</v>
      </c>
      <c r="O91" s="53">
        <v>28</v>
      </c>
      <c r="P91" s="5"/>
      <c r="Q91" s="35"/>
      <c r="R91" s="5">
        <f t="shared" si="13"/>
        <v>120</v>
      </c>
      <c r="S91" s="5">
        <f t="shared" si="18"/>
        <v>120</v>
      </c>
      <c r="T91" s="35"/>
      <c r="X91" s="79">
        <f t="shared" si="15"/>
        <v>3.9641943734015346</v>
      </c>
      <c r="Y91" s="79">
        <f t="shared" si="16"/>
        <v>3.6196788172317107</v>
      </c>
      <c r="Z91" s="79" t="e">
        <f t="shared" si="17"/>
        <v>#DIV/0!</v>
      </c>
    </row>
    <row r="92" spans="1:26" ht="12.75">
      <c r="A92" s="4">
        <v>4032</v>
      </c>
      <c r="B92" t="s">
        <v>105</v>
      </c>
      <c r="C92" t="s">
        <v>230</v>
      </c>
      <c r="D92" s="1" t="s">
        <v>196</v>
      </c>
      <c r="E92" s="5">
        <f>S!E17</f>
        <v>44.37</v>
      </c>
      <c r="F92" s="35">
        <f>S!F17</f>
        <v>10</v>
      </c>
      <c r="G92" s="5">
        <f t="shared" si="7"/>
        <v>4.369999999999997</v>
      </c>
      <c r="H92" s="5">
        <f t="shared" si="8"/>
        <v>14.369999999999997</v>
      </c>
      <c r="I92" s="5">
        <f>S!I17</f>
        <v>33</v>
      </c>
      <c r="J92" s="35">
        <f>S!J17</f>
        <v>5</v>
      </c>
      <c r="K92" s="5">
        <f t="shared" si="9"/>
        <v>0</v>
      </c>
      <c r="L92" s="5">
        <f t="shared" si="10"/>
        <v>5</v>
      </c>
      <c r="M92" s="5">
        <f t="shared" si="11"/>
        <v>77.37</v>
      </c>
      <c r="N92" s="5">
        <f t="shared" si="12"/>
        <v>19.369999999999997</v>
      </c>
      <c r="O92" s="53">
        <v>29</v>
      </c>
      <c r="P92" s="5"/>
      <c r="Q92" s="35"/>
      <c r="R92" s="5">
        <f t="shared" si="13"/>
        <v>120</v>
      </c>
      <c r="S92" s="5">
        <f t="shared" si="18"/>
        <v>120</v>
      </c>
      <c r="T92" s="35"/>
      <c r="X92" s="79">
        <f t="shared" si="15"/>
        <v>3.4933513635339195</v>
      </c>
      <c r="Y92" s="79">
        <f t="shared" si="16"/>
        <v>4.303030303030303</v>
      </c>
      <c r="Z92" s="79" t="e">
        <f t="shared" si="17"/>
        <v>#DIV/0!</v>
      </c>
    </row>
    <row r="93" spans="1:26" ht="12.75">
      <c r="A93" s="4">
        <v>4027</v>
      </c>
      <c r="B93" s="1" t="s">
        <v>27</v>
      </c>
      <c r="C93" s="1" t="s">
        <v>63</v>
      </c>
      <c r="D93" s="1" t="s">
        <v>298</v>
      </c>
      <c r="E93" s="5">
        <f>S!E12</f>
        <v>50.15</v>
      </c>
      <c r="F93" s="35">
        <f>S!F12</f>
        <v>10</v>
      </c>
      <c r="G93" s="5">
        <f t="shared" si="7"/>
        <v>10.149999999999999</v>
      </c>
      <c r="H93" s="5">
        <f t="shared" si="8"/>
        <v>20.15</v>
      </c>
      <c r="I93" s="5">
        <f>S!I12</f>
        <v>34.01</v>
      </c>
      <c r="J93" s="35">
        <f>S!J12</f>
        <v>0</v>
      </c>
      <c r="K93" s="5">
        <f t="shared" si="9"/>
        <v>0</v>
      </c>
      <c r="L93" s="5">
        <f t="shared" si="10"/>
        <v>0</v>
      </c>
      <c r="M93" s="5">
        <f t="shared" si="11"/>
        <v>84.16</v>
      </c>
      <c r="N93" s="5">
        <f t="shared" si="12"/>
        <v>20.15</v>
      </c>
      <c r="O93" s="53">
        <v>30</v>
      </c>
      <c r="P93" s="5"/>
      <c r="Q93" s="35"/>
      <c r="R93" s="5">
        <f t="shared" si="13"/>
        <v>120</v>
      </c>
      <c r="S93" s="5">
        <f t="shared" si="18"/>
        <v>120</v>
      </c>
      <c r="T93" s="35"/>
      <c r="X93" s="79">
        <f t="shared" si="15"/>
        <v>3.090727816550349</v>
      </c>
      <c r="Y93" s="79">
        <f t="shared" si="16"/>
        <v>4.175242575713026</v>
      </c>
      <c r="Z93" s="79" t="e">
        <f t="shared" si="17"/>
        <v>#DIV/0!</v>
      </c>
    </row>
    <row r="94" spans="1:26" ht="12.75">
      <c r="A94" s="4">
        <v>4022</v>
      </c>
      <c r="B94" s="1" t="s">
        <v>140</v>
      </c>
      <c r="C94" s="1" t="s">
        <v>141</v>
      </c>
      <c r="D94" s="1" t="s">
        <v>82</v>
      </c>
      <c r="E94" s="5">
        <f>S!E7</f>
        <v>41.47</v>
      </c>
      <c r="F94" s="35">
        <f>S!F7</f>
        <v>20</v>
      </c>
      <c r="G94" s="5">
        <f t="shared" si="7"/>
        <v>1.4699999999999989</v>
      </c>
      <c r="H94" s="5">
        <f t="shared" si="8"/>
        <v>21.47</v>
      </c>
      <c r="I94" s="5">
        <f>S!I7</f>
        <v>35.28</v>
      </c>
      <c r="J94" s="35">
        <f>S!J7</f>
        <v>0</v>
      </c>
      <c r="K94" s="5">
        <f t="shared" si="9"/>
        <v>0.28000000000000114</v>
      </c>
      <c r="L94" s="5">
        <f t="shared" si="10"/>
        <v>0.28000000000000114</v>
      </c>
      <c r="M94" s="5">
        <f t="shared" si="11"/>
        <v>76.75</v>
      </c>
      <c r="N94" s="5">
        <f t="shared" si="12"/>
        <v>21.75</v>
      </c>
      <c r="O94" s="53">
        <v>31</v>
      </c>
      <c r="P94" s="5"/>
      <c r="Q94" s="35"/>
      <c r="R94" s="5">
        <f t="shared" si="13"/>
        <v>120</v>
      </c>
      <c r="S94" s="5">
        <f t="shared" si="18"/>
        <v>120</v>
      </c>
      <c r="T94" s="35"/>
      <c r="X94" s="79">
        <f t="shared" si="15"/>
        <v>3.7376416686761513</v>
      </c>
      <c r="Y94" s="79">
        <f t="shared" si="16"/>
        <v>4.024943310657596</v>
      </c>
      <c r="Z94" s="79" t="e">
        <f t="shared" si="17"/>
        <v>#DIV/0!</v>
      </c>
    </row>
    <row r="95" spans="1:26" ht="12.75">
      <c r="A95" s="4">
        <v>4053</v>
      </c>
      <c r="B95" s="1" t="s">
        <v>348</v>
      </c>
      <c r="C95" s="1" t="s">
        <v>349</v>
      </c>
      <c r="D95" s="1" t="s">
        <v>277</v>
      </c>
      <c r="E95" s="5">
        <f>S!E37</f>
        <v>56.19</v>
      </c>
      <c r="F95" s="35">
        <f>S!F37</f>
        <v>10</v>
      </c>
      <c r="G95" s="5">
        <f t="shared" si="7"/>
        <v>16.189999999999998</v>
      </c>
      <c r="H95" s="5">
        <f t="shared" si="8"/>
        <v>26.189999999999998</v>
      </c>
      <c r="I95" s="5">
        <f>S!I37</f>
        <v>36.8</v>
      </c>
      <c r="J95" s="35">
        <f>S!J37</f>
        <v>0</v>
      </c>
      <c r="K95" s="5">
        <f t="shared" si="9"/>
        <v>1.7999999999999972</v>
      </c>
      <c r="L95" s="5">
        <f t="shared" si="10"/>
        <v>1.7999999999999972</v>
      </c>
      <c r="M95" s="5">
        <f t="shared" si="11"/>
        <v>92.99</v>
      </c>
      <c r="N95" s="5">
        <f t="shared" si="12"/>
        <v>27.989999999999995</v>
      </c>
      <c r="O95" s="53">
        <v>32</v>
      </c>
      <c r="P95" s="5"/>
      <c r="Q95" s="35"/>
      <c r="R95" s="5">
        <f t="shared" si="13"/>
        <v>120</v>
      </c>
      <c r="S95" s="5">
        <f aca="true" t="shared" si="19" ref="S95:S111">SUM(R95:R95)</f>
        <v>120</v>
      </c>
      <c r="T95" s="35"/>
      <c r="X95" s="79">
        <f t="shared" si="15"/>
        <v>2.7584979533724865</v>
      </c>
      <c r="Y95" s="79">
        <f t="shared" si="16"/>
        <v>3.8586956521739135</v>
      </c>
      <c r="Z95" s="79" t="e">
        <f t="shared" si="17"/>
        <v>#DIV/0!</v>
      </c>
    </row>
    <row r="96" spans="1:26" ht="12.75">
      <c r="A96" s="4">
        <v>4020</v>
      </c>
      <c r="B96" t="s">
        <v>74</v>
      </c>
      <c r="C96" t="s">
        <v>218</v>
      </c>
      <c r="D96" s="1" t="s">
        <v>186</v>
      </c>
      <c r="E96" s="5">
        <f>S!E5</f>
        <v>48.16</v>
      </c>
      <c r="F96" s="35">
        <f>S!F5</f>
        <v>15</v>
      </c>
      <c r="G96" s="5">
        <f>IF(E96=0,120,IF(E96&gt;$H$58,120,IF(E96&lt;$F$58,0,IF($H$58&gt;E96&gt;$F$58,E96-$F$58))))</f>
        <v>8.159999999999997</v>
      </c>
      <c r="H96" s="5">
        <f>SUM(F96,G96)</f>
        <v>23.159999999999997</v>
      </c>
      <c r="I96" s="5">
        <f>S!I5</f>
        <v>34.63</v>
      </c>
      <c r="J96" s="35">
        <f>S!J5</f>
        <v>5</v>
      </c>
      <c r="K96" s="5">
        <f>IF(I96=0,100,IF(I96&gt;$L$58,100,IF(I96&lt;$J$58,0,IF($L$58&gt;I96&gt;$J$58,I96-$J$58))))</f>
        <v>0</v>
      </c>
      <c r="L96" s="5">
        <f>SUM(J96,K96)</f>
        <v>5</v>
      </c>
      <c r="M96" s="5">
        <f>SUM(E96,I96)</f>
        <v>82.78999999999999</v>
      </c>
      <c r="N96" s="5">
        <f t="shared" si="12"/>
        <v>28.159999999999997</v>
      </c>
      <c r="O96" s="53">
        <v>33</v>
      </c>
      <c r="P96" s="5"/>
      <c r="Q96" s="35"/>
      <c r="R96" s="5">
        <f t="shared" si="13"/>
        <v>120</v>
      </c>
      <c r="S96" s="5">
        <f t="shared" si="19"/>
        <v>120</v>
      </c>
      <c r="T96" s="35"/>
      <c r="X96" s="79">
        <f t="shared" si="15"/>
        <v>3.21843853820598</v>
      </c>
      <c r="Y96" s="79">
        <f t="shared" si="16"/>
        <v>4.1004909038406</v>
      </c>
      <c r="Z96" s="79" t="e">
        <f t="shared" si="17"/>
        <v>#DIV/0!</v>
      </c>
    </row>
    <row r="97" spans="1:26" ht="12.75">
      <c r="A97" s="4">
        <v>4059</v>
      </c>
      <c r="B97" s="1" t="s">
        <v>344</v>
      </c>
      <c r="C97" s="1" t="s">
        <v>354</v>
      </c>
      <c r="D97" s="1" t="s">
        <v>196</v>
      </c>
      <c r="E97" s="5">
        <f>S!E43</f>
        <v>45.47</v>
      </c>
      <c r="F97" s="35">
        <f>S!F43</f>
        <v>10</v>
      </c>
      <c r="G97" s="5">
        <f t="shared" si="7"/>
        <v>5.469999999999999</v>
      </c>
      <c r="H97" s="5">
        <f t="shared" si="8"/>
        <v>15.469999999999999</v>
      </c>
      <c r="I97" s="5">
        <f>S!I43</f>
        <v>30.63</v>
      </c>
      <c r="J97" s="35">
        <f>S!J43</f>
        <v>15</v>
      </c>
      <c r="K97" s="5">
        <f t="shared" si="9"/>
        <v>0</v>
      </c>
      <c r="L97" s="5">
        <f t="shared" si="10"/>
        <v>15</v>
      </c>
      <c r="M97" s="5">
        <f t="shared" si="11"/>
        <v>76.1</v>
      </c>
      <c r="N97" s="5">
        <f t="shared" si="12"/>
        <v>30.47</v>
      </c>
      <c r="O97" s="53">
        <v>34</v>
      </c>
      <c r="P97" s="5"/>
      <c r="Q97" s="35"/>
      <c r="R97" s="5">
        <f t="shared" si="13"/>
        <v>120</v>
      </c>
      <c r="S97" s="5">
        <f t="shared" si="19"/>
        <v>120</v>
      </c>
      <c r="T97" s="35"/>
      <c r="X97" s="79">
        <f t="shared" si="15"/>
        <v>3.408840994062019</v>
      </c>
      <c r="Y97" s="79">
        <f t="shared" si="16"/>
        <v>4.635977799542932</v>
      </c>
      <c r="Z97" s="79" t="e">
        <f t="shared" si="17"/>
        <v>#DIV/0!</v>
      </c>
    </row>
    <row r="98" spans="1:26" ht="12.75">
      <c r="A98" s="4">
        <v>4024</v>
      </c>
      <c r="B98" s="1" t="s">
        <v>254</v>
      </c>
      <c r="C98" s="1" t="s">
        <v>336</v>
      </c>
      <c r="D98" s="39" t="s">
        <v>315</v>
      </c>
      <c r="E98" s="5">
        <f>S!E9</f>
        <v>43.13</v>
      </c>
      <c r="F98" s="35">
        <f>S!F9</f>
        <v>0</v>
      </c>
      <c r="G98" s="5">
        <f t="shared" si="7"/>
        <v>3.1300000000000026</v>
      </c>
      <c r="H98" s="5">
        <f t="shared" si="8"/>
        <v>3.1300000000000026</v>
      </c>
      <c r="I98" s="5">
        <f>S!I9</f>
        <v>0</v>
      </c>
      <c r="J98" s="35"/>
      <c r="K98" s="5">
        <f t="shared" si="9"/>
        <v>100</v>
      </c>
      <c r="L98" s="5">
        <f t="shared" si="10"/>
        <v>100</v>
      </c>
      <c r="M98" s="5">
        <f t="shared" si="11"/>
        <v>43.13</v>
      </c>
      <c r="N98" s="5">
        <f t="shared" si="12"/>
        <v>103.13</v>
      </c>
      <c r="O98" s="53">
        <v>35</v>
      </c>
      <c r="P98" s="5"/>
      <c r="Q98" s="35"/>
      <c r="R98" s="5">
        <f t="shared" si="13"/>
        <v>120</v>
      </c>
      <c r="S98" s="5">
        <f t="shared" si="19"/>
        <v>120</v>
      </c>
      <c r="T98" s="35"/>
      <c r="X98" s="79">
        <f t="shared" si="15"/>
        <v>3.5937862276837467</v>
      </c>
      <c r="Y98" s="79" t="e">
        <f t="shared" si="16"/>
        <v>#DIV/0!</v>
      </c>
      <c r="Z98" s="79" t="e">
        <f t="shared" si="17"/>
        <v>#DIV/0!</v>
      </c>
    </row>
    <row r="99" spans="1:26" ht="12.75">
      <c r="A99" s="4">
        <v>4036</v>
      </c>
      <c r="B99" s="1" t="s">
        <v>29</v>
      </c>
      <c r="C99" s="1" t="s">
        <v>340</v>
      </c>
      <c r="D99" s="1" t="s">
        <v>268</v>
      </c>
      <c r="E99" s="5">
        <f>S!E20</f>
        <v>0</v>
      </c>
      <c r="F99" s="35"/>
      <c r="G99" s="5">
        <f t="shared" si="7"/>
        <v>120</v>
      </c>
      <c r="H99" s="5">
        <f t="shared" si="8"/>
        <v>120</v>
      </c>
      <c r="I99" s="5">
        <f>S!I20</f>
        <v>30.14</v>
      </c>
      <c r="J99" s="35">
        <f>S!J20</f>
        <v>0</v>
      </c>
      <c r="K99" s="5">
        <f t="shared" si="9"/>
        <v>0</v>
      </c>
      <c r="L99" s="5">
        <f t="shared" si="10"/>
        <v>0</v>
      </c>
      <c r="M99" s="5">
        <f t="shared" si="11"/>
        <v>30.14</v>
      </c>
      <c r="N99" s="5">
        <f t="shared" si="12"/>
        <v>120</v>
      </c>
      <c r="O99" s="54"/>
      <c r="P99" s="5"/>
      <c r="Q99" s="35"/>
      <c r="R99" s="5">
        <f t="shared" si="13"/>
        <v>120</v>
      </c>
      <c r="S99" s="5">
        <f t="shared" si="19"/>
        <v>120</v>
      </c>
      <c r="T99" s="35"/>
      <c r="X99" s="79" t="e">
        <f t="shared" si="15"/>
        <v>#DIV/0!</v>
      </c>
      <c r="Y99" s="79">
        <f t="shared" si="16"/>
        <v>4.71134704711347</v>
      </c>
      <c r="Z99" s="79" t="e">
        <f t="shared" si="17"/>
        <v>#DIV/0!</v>
      </c>
    </row>
    <row r="100" spans="1:26" ht="12.75">
      <c r="A100" s="4">
        <v>4026</v>
      </c>
      <c r="B100" s="1" t="s">
        <v>80</v>
      </c>
      <c r="C100" s="1" t="s">
        <v>337</v>
      </c>
      <c r="D100" s="1" t="s">
        <v>273</v>
      </c>
      <c r="E100" s="5">
        <f>S!E11</f>
        <v>0</v>
      </c>
      <c r="F100" s="35"/>
      <c r="G100" s="5">
        <f t="shared" si="7"/>
        <v>120</v>
      </c>
      <c r="H100" s="5">
        <f t="shared" si="8"/>
        <v>120</v>
      </c>
      <c r="I100" s="5">
        <f>S!I11</f>
        <v>33.26</v>
      </c>
      <c r="J100" s="35">
        <f>S!J11</f>
        <v>0</v>
      </c>
      <c r="K100" s="5">
        <f t="shared" si="9"/>
        <v>0</v>
      </c>
      <c r="L100" s="5">
        <f t="shared" si="10"/>
        <v>0</v>
      </c>
      <c r="M100" s="5">
        <f t="shared" si="11"/>
        <v>33.26</v>
      </c>
      <c r="N100" s="5">
        <f t="shared" si="12"/>
        <v>120</v>
      </c>
      <c r="O100" s="54"/>
      <c r="P100" s="5"/>
      <c r="Q100" s="35"/>
      <c r="R100" s="5">
        <f t="shared" si="13"/>
        <v>120</v>
      </c>
      <c r="S100" s="5">
        <f t="shared" si="19"/>
        <v>120</v>
      </c>
      <c r="T100" s="35"/>
      <c r="X100" s="79" t="e">
        <f t="shared" si="15"/>
        <v>#DIV/0!</v>
      </c>
      <c r="Y100" s="79">
        <f t="shared" si="16"/>
        <v>4.2693926638604935</v>
      </c>
      <c r="Z100" s="79" t="e">
        <f t="shared" si="17"/>
        <v>#DIV/0!</v>
      </c>
    </row>
    <row r="101" spans="1:26" ht="12.75">
      <c r="A101" s="4">
        <v>4031</v>
      </c>
      <c r="B101" s="1" t="s">
        <v>112</v>
      </c>
      <c r="C101" s="1" t="s">
        <v>129</v>
      </c>
      <c r="D101" s="1" t="s">
        <v>176</v>
      </c>
      <c r="E101" s="5">
        <f>S!E16</f>
        <v>0</v>
      </c>
      <c r="F101" s="35"/>
      <c r="G101" s="5">
        <f t="shared" si="7"/>
        <v>120</v>
      </c>
      <c r="H101" s="5">
        <f t="shared" si="8"/>
        <v>120</v>
      </c>
      <c r="I101" s="5">
        <f>S!I16</f>
        <v>34.44</v>
      </c>
      <c r="J101" s="35">
        <f>S!J16</f>
        <v>0</v>
      </c>
      <c r="K101" s="5">
        <f t="shared" si="9"/>
        <v>0</v>
      </c>
      <c r="L101" s="5">
        <f t="shared" si="10"/>
        <v>0</v>
      </c>
      <c r="M101" s="5">
        <f t="shared" si="11"/>
        <v>34.44</v>
      </c>
      <c r="N101" s="5">
        <f t="shared" si="12"/>
        <v>120</v>
      </c>
      <c r="O101" s="54"/>
      <c r="P101" s="5"/>
      <c r="Q101" s="35"/>
      <c r="R101" s="5">
        <f t="shared" si="13"/>
        <v>120</v>
      </c>
      <c r="S101" s="5">
        <f t="shared" si="19"/>
        <v>120</v>
      </c>
      <c r="T101" s="35"/>
      <c r="X101" s="79" t="e">
        <f t="shared" si="15"/>
        <v>#DIV/0!</v>
      </c>
      <c r="Y101" s="79">
        <f t="shared" si="16"/>
        <v>4.123112659698026</v>
      </c>
      <c r="Z101" s="79" t="e">
        <f t="shared" si="17"/>
        <v>#DIV/0!</v>
      </c>
    </row>
    <row r="102" spans="1:26" ht="12.75">
      <c r="A102" s="4">
        <v>4051</v>
      </c>
      <c r="B102" s="1" t="s">
        <v>346</v>
      </c>
      <c r="C102" s="1" t="s">
        <v>347</v>
      </c>
      <c r="D102" s="72" t="s">
        <v>308</v>
      </c>
      <c r="E102" s="5">
        <f>S!E35</f>
        <v>0</v>
      </c>
      <c r="F102" s="35"/>
      <c r="G102" s="5">
        <f t="shared" si="7"/>
        <v>120</v>
      </c>
      <c r="H102" s="5">
        <f t="shared" si="8"/>
        <v>120</v>
      </c>
      <c r="I102" s="5">
        <f>S!I35</f>
        <v>49.05</v>
      </c>
      <c r="J102" s="35">
        <f>S!J35</f>
        <v>5</v>
      </c>
      <c r="K102" s="5">
        <f t="shared" si="9"/>
        <v>14.049999999999997</v>
      </c>
      <c r="L102" s="5">
        <f t="shared" si="10"/>
        <v>19.049999999999997</v>
      </c>
      <c r="M102" s="5">
        <f t="shared" si="11"/>
        <v>49.05</v>
      </c>
      <c r="N102" s="5">
        <f t="shared" si="12"/>
        <v>139.05</v>
      </c>
      <c r="O102" s="54"/>
      <c r="P102" s="5"/>
      <c r="Q102" s="35"/>
      <c r="R102" s="5">
        <f t="shared" si="13"/>
        <v>120</v>
      </c>
      <c r="S102" s="5">
        <f t="shared" si="19"/>
        <v>120</v>
      </c>
      <c r="T102" s="35"/>
      <c r="X102" s="79" t="e">
        <f t="shared" si="15"/>
        <v>#DIV/0!</v>
      </c>
      <c r="Y102" s="79">
        <f t="shared" si="16"/>
        <v>2.8950050968399594</v>
      </c>
      <c r="Z102" s="79" t="e">
        <f t="shared" si="17"/>
        <v>#DIV/0!</v>
      </c>
    </row>
    <row r="103" spans="1:26" ht="12.75">
      <c r="A103" s="4">
        <v>4035</v>
      </c>
      <c r="B103" s="1" t="s">
        <v>338</v>
      </c>
      <c r="C103" s="1" t="s">
        <v>339</v>
      </c>
      <c r="D103" s="72" t="s">
        <v>308</v>
      </c>
      <c r="E103" s="5">
        <f>S!E19</f>
        <v>69.23</v>
      </c>
      <c r="F103" s="35">
        <f>S!F19</f>
        <v>0</v>
      </c>
      <c r="G103" s="5">
        <f t="shared" si="7"/>
        <v>120</v>
      </c>
      <c r="H103" s="5">
        <f t="shared" si="8"/>
        <v>120</v>
      </c>
      <c r="I103" s="5">
        <f>S!I19</f>
        <v>64.58</v>
      </c>
      <c r="J103" s="35"/>
      <c r="K103" s="5">
        <f t="shared" si="9"/>
        <v>100</v>
      </c>
      <c r="L103" s="5">
        <f t="shared" si="10"/>
        <v>100</v>
      </c>
      <c r="M103" s="5">
        <f t="shared" si="11"/>
        <v>133.81</v>
      </c>
      <c r="N103" s="5">
        <f t="shared" si="12"/>
        <v>220</v>
      </c>
      <c r="O103" s="54"/>
      <c r="P103" s="5"/>
      <c r="Q103" s="35"/>
      <c r="R103" s="5">
        <f t="shared" si="13"/>
        <v>120</v>
      </c>
      <c r="S103" s="5">
        <f t="shared" si="19"/>
        <v>120</v>
      </c>
      <c r="T103" s="35"/>
      <c r="X103" s="79">
        <f t="shared" si="15"/>
        <v>2.238913765708508</v>
      </c>
      <c r="Y103" s="79">
        <f t="shared" si="16"/>
        <v>2.198823165066584</v>
      </c>
      <c r="Z103" s="79" t="e">
        <f t="shared" si="17"/>
        <v>#DIV/0!</v>
      </c>
    </row>
    <row r="104" spans="1:20" ht="12.75">
      <c r="A104" s="4"/>
      <c r="E104" s="5">
        <f>S!E45</f>
        <v>0</v>
      </c>
      <c r="F104" s="35">
        <f>S!F45</f>
        <v>0</v>
      </c>
      <c r="G104" s="5">
        <f t="shared" si="7"/>
        <v>120</v>
      </c>
      <c r="H104" s="5">
        <f t="shared" si="8"/>
        <v>120</v>
      </c>
      <c r="I104" s="5">
        <f>S!I45</f>
        <v>0</v>
      </c>
      <c r="J104" s="35">
        <f>S!J45</f>
        <v>0</v>
      </c>
      <c r="K104" s="5">
        <f t="shared" si="9"/>
        <v>100</v>
      </c>
      <c r="L104" s="5">
        <f t="shared" si="10"/>
        <v>100</v>
      </c>
      <c r="M104" s="5">
        <f t="shared" si="11"/>
        <v>0</v>
      </c>
      <c r="N104" s="5">
        <f t="shared" si="12"/>
        <v>220</v>
      </c>
      <c r="O104" s="54"/>
      <c r="P104" s="5"/>
      <c r="Q104" s="35"/>
      <c r="R104" s="5">
        <f t="shared" si="13"/>
        <v>120</v>
      </c>
      <c r="S104" s="5">
        <f t="shared" si="19"/>
        <v>120</v>
      </c>
      <c r="T104" s="35"/>
    </row>
    <row r="105" spans="1:20" ht="12.75">
      <c r="A105" s="4"/>
      <c r="B105" s="1"/>
      <c r="C105" s="1"/>
      <c r="D105" s="39"/>
      <c r="E105" s="5">
        <f>S!E46</f>
        <v>0</v>
      </c>
      <c r="F105" s="35">
        <f>S!F46</f>
        <v>0</v>
      </c>
      <c r="G105" s="5">
        <f t="shared" si="7"/>
        <v>120</v>
      </c>
      <c r="H105" s="5">
        <f t="shared" si="8"/>
        <v>120</v>
      </c>
      <c r="I105" s="5">
        <f>S!I46</f>
        <v>0</v>
      </c>
      <c r="J105" s="35">
        <f>S!J46</f>
        <v>0</v>
      </c>
      <c r="K105" s="5">
        <f t="shared" si="9"/>
        <v>100</v>
      </c>
      <c r="L105" s="5">
        <f t="shared" si="10"/>
        <v>100</v>
      </c>
      <c r="M105" s="5">
        <f t="shared" si="11"/>
        <v>0</v>
      </c>
      <c r="N105" s="5">
        <f>SUM(H105,L105)</f>
        <v>220</v>
      </c>
      <c r="O105" s="54"/>
      <c r="P105" s="5"/>
      <c r="Q105" s="35"/>
      <c r="R105" s="5">
        <f t="shared" si="13"/>
        <v>120</v>
      </c>
      <c r="S105" s="5">
        <f t="shared" si="19"/>
        <v>120</v>
      </c>
      <c r="T105" s="35"/>
    </row>
    <row r="106" spans="1:20" ht="12.75">
      <c r="A106" s="4"/>
      <c r="E106" s="5">
        <f>S!E47</f>
        <v>0</v>
      </c>
      <c r="F106" s="35">
        <f>S!F47</f>
        <v>0</v>
      </c>
      <c r="G106" s="5">
        <f t="shared" si="7"/>
        <v>120</v>
      </c>
      <c r="H106" s="5">
        <f t="shared" si="8"/>
        <v>120</v>
      </c>
      <c r="I106" s="5">
        <f>S!I47</f>
        <v>0</v>
      </c>
      <c r="J106" s="35">
        <f>S!J47</f>
        <v>0</v>
      </c>
      <c r="K106" s="5">
        <f t="shared" si="9"/>
        <v>100</v>
      </c>
      <c r="L106" s="5">
        <f t="shared" si="10"/>
        <v>100</v>
      </c>
      <c r="M106" s="5">
        <f t="shared" si="11"/>
        <v>0</v>
      </c>
      <c r="N106" s="5">
        <f t="shared" si="12"/>
        <v>220</v>
      </c>
      <c r="O106" s="54"/>
      <c r="P106" s="5"/>
      <c r="Q106" s="35"/>
      <c r="R106" s="5">
        <f t="shared" si="13"/>
        <v>120</v>
      </c>
      <c r="S106" s="5">
        <f t="shared" si="19"/>
        <v>120</v>
      </c>
      <c r="T106" s="35"/>
    </row>
    <row r="107" spans="1:20" ht="12.75">
      <c r="A107" s="4"/>
      <c r="B107" s="1"/>
      <c r="C107" s="1"/>
      <c r="E107" s="5">
        <f>S!E48</f>
        <v>0</v>
      </c>
      <c r="F107" s="35">
        <f>S!F48</f>
        <v>0</v>
      </c>
      <c r="G107" s="5">
        <f t="shared" si="7"/>
        <v>120</v>
      </c>
      <c r="H107" s="5">
        <f t="shared" si="8"/>
        <v>120</v>
      </c>
      <c r="I107" s="5">
        <f>S!I48</f>
        <v>0</v>
      </c>
      <c r="J107" s="35">
        <f>S!J48</f>
        <v>0</v>
      </c>
      <c r="K107" s="5">
        <f t="shared" si="9"/>
        <v>100</v>
      </c>
      <c r="L107" s="5">
        <f t="shared" si="10"/>
        <v>100</v>
      </c>
      <c r="M107" s="5">
        <f t="shared" si="11"/>
        <v>0</v>
      </c>
      <c r="N107" s="5">
        <f t="shared" si="12"/>
        <v>220</v>
      </c>
      <c r="O107" s="54"/>
      <c r="P107" s="5"/>
      <c r="Q107" s="35"/>
      <c r="R107" s="5">
        <f t="shared" si="13"/>
        <v>120</v>
      </c>
      <c r="S107" s="5">
        <f t="shared" si="19"/>
        <v>120</v>
      </c>
      <c r="T107" s="35"/>
    </row>
    <row r="108" spans="1:20" ht="12.75">
      <c r="A108" s="4"/>
      <c r="B108" s="1"/>
      <c r="C108" s="1"/>
      <c r="E108" s="5">
        <f>S!E49</f>
        <v>0</v>
      </c>
      <c r="F108" s="35">
        <f>S!F49</f>
        <v>0</v>
      </c>
      <c r="G108" s="5">
        <f t="shared" si="7"/>
        <v>120</v>
      </c>
      <c r="H108" s="5">
        <f t="shared" si="8"/>
        <v>120</v>
      </c>
      <c r="I108" s="5">
        <f>S!I49</f>
        <v>0</v>
      </c>
      <c r="J108" s="35">
        <f>S!J49</f>
        <v>0</v>
      </c>
      <c r="K108" s="5">
        <f t="shared" si="9"/>
        <v>100</v>
      </c>
      <c r="L108" s="5">
        <f t="shared" si="10"/>
        <v>100</v>
      </c>
      <c r="M108" s="5">
        <f t="shared" si="11"/>
        <v>0</v>
      </c>
      <c r="N108" s="5">
        <f t="shared" si="12"/>
        <v>220</v>
      </c>
      <c r="O108" s="54"/>
      <c r="P108" s="5"/>
      <c r="Q108" s="35"/>
      <c r="R108" s="5">
        <f t="shared" si="13"/>
        <v>120</v>
      </c>
      <c r="S108" s="5">
        <f t="shared" si="19"/>
        <v>120</v>
      </c>
      <c r="T108" s="35"/>
    </row>
    <row r="109" spans="1:20" ht="12.75">
      <c r="A109" s="4"/>
      <c r="B109" s="1"/>
      <c r="C109" s="1"/>
      <c r="E109" s="5">
        <f>S!E50</f>
        <v>0</v>
      </c>
      <c r="F109" s="35">
        <f>S!F50</f>
        <v>0</v>
      </c>
      <c r="G109" s="5">
        <f t="shared" si="7"/>
        <v>120</v>
      </c>
      <c r="H109" s="5">
        <f t="shared" si="8"/>
        <v>120</v>
      </c>
      <c r="I109" s="5">
        <f>S!I50</f>
        <v>0</v>
      </c>
      <c r="J109" s="35">
        <f>S!J50</f>
        <v>0</v>
      </c>
      <c r="K109" s="5">
        <f t="shared" si="9"/>
        <v>100</v>
      </c>
      <c r="L109" s="5">
        <f t="shared" si="10"/>
        <v>100</v>
      </c>
      <c r="M109" s="5">
        <f t="shared" si="11"/>
        <v>0</v>
      </c>
      <c r="N109" s="5">
        <f t="shared" si="12"/>
        <v>220</v>
      </c>
      <c r="O109" s="35"/>
      <c r="P109" s="5"/>
      <c r="Q109" s="35"/>
      <c r="R109" s="5">
        <f t="shared" si="13"/>
        <v>120</v>
      </c>
      <c r="S109" s="5">
        <f t="shared" si="19"/>
        <v>120</v>
      </c>
      <c r="T109" s="35"/>
    </row>
    <row r="110" spans="1:20" ht="12.75">
      <c r="A110" s="4"/>
      <c r="E110" s="5">
        <f>S!E51</f>
        <v>0</v>
      </c>
      <c r="F110" s="35">
        <f>S!F51</f>
        <v>0</v>
      </c>
      <c r="G110" s="5">
        <f t="shared" si="7"/>
        <v>120</v>
      </c>
      <c r="H110" s="5">
        <f t="shared" si="8"/>
        <v>120</v>
      </c>
      <c r="I110" s="5">
        <f>S!I51</f>
        <v>0</v>
      </c>
      <c r="J110" s="35">
        <f>S!J51</f>
        <v>0</v>
      </c>
      <c r="K110" s="5">
        <f t="shared" si="9"/>
        <v>100</v>
      </c>
      <c r="L110" s="5">
        <f t="shared" si="10"/>
        <v>100</v>
      </c>
      <c r="M110" s="5">
        <f t="shared" si="11"/>
        <v>0</v>
      </c>
      <c r="N110" s="5">
        <f t="shared" si="12"/>
        <v>220</v>
      </c>
      <c r="O110" s="35"/>
      <c r="P110" s="5"/>
      <c r="Q110" s="35"/>
      <c r="R110" s="5">
        <f t="shared" si="13"/>
        <v>120</v>
      </c>
      <c r="S110" s="5">
        <f t="shared" si="19"/>
        <v>120</v>
      </c>
      <c r="T110" s="35"/>
    </row>
    <row r="111" spans="1:20" ht="12.75">
      <c r="A111" s="4"/>
      <c r="B111" s="1"/>
      <c r="C111" s="1"/>
      <c r="D111" s="72"/>
      <c r="E111" s="5">
        <f>S!E52</f>
        <v>0</v>
      </c>
      <c r="F111" s="35">
        <f>S!F52</f>
        <v>0</v>
      </c>
      <c r="G111" s="5">
        <f t="shared" si="7"/>
        <v>120</v>
      </c>
      <c r="H111" s="5">
        <f t="shared" si="8"/>
        <v>120</v>
      </c>
      <c r="I111" s="5">
        <f>S!I52</f>
        <v>0</v>
      </c>
      <c r="J111" s="35">
        <f>S!J52</f>
        <v>0</v>
      </c>
      <c r="K111" s="5">
        <f t="shared" si="9"/>
        <v>100</v>
      </c>
      <c r="L111" s="5">
        <f t="shared" si="10"/>
        <v>100</v>
      </c>
      <c r="M111" s="5">
        <f t="shared" si="11"/>
        <v>0</v>
      </c>
      <c r="N111" s="5">
        <f t="shared" si="12"/>
        <v>220</v>
      </c>
      <c r="O111" s="35"/>
      <c r="P111" s="5"/>
      <c r="Q111" s="35"/>
      <c r="R111" s="5">
        <f t="shared" si="13"/>
        <v>120</v>
      </c>
      <c r="S111" s="5">
        <f t="shared" si="19"/>
        <v>120</v>
      </c>
      <c r="T111" s="35"/>
    </row>
    <row r="112" spans="1:19" ht="12.75">
      <c r="A112" s="4"/>
      <c r="E112" s="5"/>
      <c r="F112" s="35"/>
      <c r="G112" s="5"/>
      <c r="H112" s="5"/>
      <c r="I112" s="5"/>
      <c r="J112" s="35"/>
      <c r="K112" s="5"/>
      <c r="L112" s="5"/>
      <c r="M112" s="5"/>
      <c r="N112" s="35"/>
      <c r="O112" s="5"/>
      <c r="Q112" s="35"/>
      <c r="S112" s="35"/>
    </row>
    <row r="119" spans="5:26" ht="12.75">
      <c r="E119" s="34" t="s">
        <v>279</v>
      </c>
      <c r="F119" s="48">
        <f>F58</f>
        <v>40</v>
      </c>
      <c r="G119" s="78" t="s">
        <v>280</v>
      </c>
      <c r="H119" s="48">
        <f>H58</f>
        <v>60</v>
      </c>
      <c r="I119" s="34" t="s">
        <v>279</v>
      </c>
      <c r="J119" s="48">
        <f>J58</f>
        <v>35</v>
      </c>
      <c r="K119" s="78" t="s">
        <v>280</v>
      </c>
      <c r="L119" s="48">
        <f>L58</f>
        <v>52</v>
      </c>
      <c r="M119" s="5"/>
      <c r="N119" s="5"/>
      <c r="O119" s="5"/>
      <c r="P119" s="34" t="s">
        <v>279</v>
      </c>
      <c r="Q119" s="48">
        <f>Макси!Q84</f>
        <v>47</v>
      </c>
      <c r="R119" s="78" t="s">
        <v>280</v>
      </c>
      <c r="S119" s="48">
        <f>Макси!S84</f>
        <v>70</v>
      </c>
      <c r="T119" s="5"/>
      <c r="U119" s="5"/>
      <c r="V119" s="5"/>
      <c r="W119" s="7" t="s">
        <v>281</v>
      </c>
      <c r="X119">
        <f>X58</f>
        <v>155</v>
      </c>
      <c r="Y119">
        <f>Y58</f>
        <v>142</v>
      </c>
      <c r="Z119">
        <f>Макси!Z84</f>
        <v>167</v>
      </c>
    </row>
    <row r="120" spans="2:17" ht="12.75">
      <c r="B120" s="7" t="s">
        <v>94</v>
      </c>
      <c r="E120" s="5"/>
      <c r="F120" s="35"/>
      <c r="G120" s="5"/>
      <c r="H120" s="5"/>
      <c r="I120" s="5"/>
      <c r="J120" s="35"/>
      <c r="K120" s="5"/>
      <c r="L120" s="5"/>
      <c r="M120" s="5"/>
      <c r="N120" s="5"/>
      <c r="O120" s="5"/>
      <c r="P120" s="5"/>
      <c r="Q120" s="5"/>
    </row>
    <row r="121" spans="5:17" ht="12.75">
      <c r="E121" s="86" t="s">
        <v>20</v>
      </c>
      <c r="F121" s="86"/>
      <c r="G121" s="86"/>
      <c r="H121" s="86" t="s">
        <v>21</v>
      </c>
      <c r="I121" s="87"/>
      <c r="J121" s="86"/>
      <c r="K121" s="34"/>
      <c r="L121" s="34"/>
      <c r="M121" s="86" t="s">
        <v>25</v>
      </c>
      <c r="N121" s="86"/>
      <c r="O121" s="86"/>
      <c r="P121" s="86"/>
      <c r="Q121" s="86"/>
    </row>
    <row r="122" spans="1:26" ht="38.25">
      <c r="A122" s="2" t="s">
        <v>0</v>
      </c>
      <c r="B122" s="2" t="s">
        <v>1</v>
      </c>
      <c r="C122" s="2" t="s">
        <v>2</v>
      </c>
      <c r="D122" s="3" t="s">
        <v>5</v>
      </c>
      <c r="E122" s="3" t="s">
        <v>9</v>
      </c>
      <c r="F122" s="3" t="s">
        <v>10</v>
      </c>
      <c r="G122" s="77" t="s">
        <v>24</v>
      </c>
      <c r="H122" s="2" t="s">
        <v>11</v>
      </c>
      <c r="I122" s="3" t="s">
        <v>9</v>
      </c>
      <c r="J122" s="3" t="s">
        <v>10</v>
      </c>
      <c r="K122" s="77" t="s">
        <v>24</v>
      </c>
      <c r="L122" s="2" t="s">
        <v>11</v>
      </c>
      <c r="M122" s="2" t="s">
        <v>278</v>
      </c>
      <c r="N122" s="46" t="s">
        <v>60</v>
      </c>
      <c r="O122" s="36" t="s">
        <v>19</v>
      </c>
      <c r="P122" s="2" t="s">
        <v>9</v>
      </c>
      <c r="Q122" s="2" t="s">
        <v>10</v>
      </c>
      <c r="R122" s="2" t="s">
        <v>24</v>
      </c>
      <c r="S122" s="2" t="s">
        <v>11</v>
      </c>
      <c r="T122" s="2" t="s">
        <v>19</v>
      </c>
      <c r="X122" s="77" t="s">
        <v>282</v>
      </c>
      <c r="Y122" s="77" t="s">
        <v>283</v>
      </c>
      <c r="Z122" s="77" t="s">
        <v>284</v>
      </c>
    </row>
    <row r="123" spans="1:26" ht="12.75">
      <c r="A123" s="4"/>
      <c r="B123" s="1" t="s">
        <v>344</v>
      </c>
      <c r="C123" s="1" t="s">
        <v>411</v>
      </c>
      <c r="E123" s="5"/>
      <c r="F123" s="35"/>
      <c r="G123" s="5"/>
      <c r="H123" s="5"/>
      <c r="I123" s="5"/>
      <c r="J123" s="35"/>
      <c r="K123" s="5"/>
      <c r="L123" s="5"/>
      <c r="M123" s="5"/>
      <c r="N123" s="5"/>
      <c r="O123" s="37"/>
      <c r="P123" s="5">
        <v>40.6</v>
      </c>
      <c r="Q123" s="35">
        <v>0</v>
      </c>
      <c r="R123" s="5">
        <f aca="true" t="shared" si="20" ref="R123:R142">IF(P123=0,120,IF(P123&gt;$S$119,120,IF(P123&lt;$Q$119,0,IF($S$119&gt;P123&gt;$Q$119,P123-$Q$119))))</f>
        <v>0</v>
      </c>
      <c r="S123" s="5">
        <f aca="true" t="shared" si="21" ref="S123:S142">SUM(Q123:R123)</f>
        <v>0</v>
      </c>
      <c r="T123" s="37">
        <v>1</v>
      </c>
      <c r="X123" s="79" t="e">
        <f>$X$119/E123</f>
        <v>#DIV/0!</v>
      </c>
      <c r="Y123" s="79" t="e">
        <f>$Y$119/I123</f>
        <v>#DIV/0!</v>
      </c>
      <c r="Z123" s="79">
        <f>$Z$119/P123</f>
        <v>4.113300492610837</v>
      </c>
    </row>
    <row r="124" spans="1:26" ht="12.75">
      <c r="A124" s="4">
        <v>4013</v>
      </c>
      <c r="B124" s="1" t="s">
        <v>213</v>
      </c>
      <c r="C124" s="1" t="s">
        <v>251</v>
      </c>
      <c r="D124" s="1" t="s">
        <v>194</v>
      </c>
      <c r="E124" s="5">
        <f>S!E78</f>
        <v>48.98</v>
      </c>
      <c r="F124" s="35">
        <f>S!F78</f>
        <v>20</v>
      </c>
      <c r="G124" s="5">
        <f aca="true" t="shared" si="22" ref="G124:G142">IF(E124=0,120,IF(E124&gt;$H$119,120,IF(E124&lt;$F$119,0,IF($H$119&gt;E124&gt;$F$119,E124-$F$119))))</f>
        <v>8.979999999999997</v>
      </c>
      <c r="H124" s="5">
        <f aca="true" t="shared" si="23" ref="H124:H142">SUM(F124,G124)</f>
        <v>28.979999999999997</v>
      </c>
      <c r="I124" s="5">
        <f>S!H78</f>
        <v>33.09</v>
      </c>
      <c r="J124" s="35">
        <f>S!I78</f>
        <v>0</v>
      </c>
      <c r="K124" s="5">
        <f aca="true" t="shared" si="24" ref="K124:K142">IF(I124=0,100,IF(I124&gt;$L$119,100,IF(I124&lt;$J$119,0,IF($L$119&gt;I124&gt;$J$119,I124-$J$119))))</f>
        <v>0</v>
      </c>
      <c r="L124" s="5">
        <f aca="true" t="shared" si="25" ref="L124:L142">SUM(J124,K124)</f>
        <v>0</v>
      </c>
      <c r="M124" s="5">
        <f aca="true" t="shared" si="26" ref="M124:M142">SUM(E124,I124)</f>
        <v>82.07</v>
      </c>
      <c r="N124" s="5">
        <f aca="true" t="shared" si="27" ref="N124:N142">SUM(H124,L124)</f>
        <v>28.979999999999997</v>
      </c>
      <c r="O124" s="37">
        <v>10</v>
      </c>
      <c r="P124" s="5">
        <v>42.89</v>
      </c>
      <c r="Q124" s="35">
        <v>0</v>
      </c>
      <c r="R124" s="5">
        <f t="shared" si="20"/>
        <v>0</v>
      </c>
      <c r="S124" s="5">
        <f t="shared" si="21"/>
        <v>0</v>
      </c>
      <c r="T124" s="37">
        <v>2</v>
      </c>
      <c r="X124" s="79">
        <f aca="true" t="shared" si="28" ref="X124:X142">$X$119/E124</f>
        <v>3.1645569620253164</v>
      </c>
      <c r="Y124" s="79">
        <f aca="true" t="shared" si="29" ref="Y124:Y142">$Y$119/I124</f>
        <v>4.291326684799032</v>
      </c>
      <c r="Z124" s="79">
        <f aca="true" t="shared" si="30" ref="Z124:Z142">$Z$119/P124</f>
        <v>3.893681510841688</v>
      </c>
    </row>
    <row r="125" spans="1:26" ht="12.75">
      <c r="A125" s="4">
        <v>4017</v>
      </c>
      <c r="B125" s="1" t="s">
        <v>215</v>
      </c>
      <c r="C125" s="1" t="s">
        <v>127</v>
      </c>
      <c r="D125" s="1" t="s">
        <v>176</v>
      </c>
      <c r="E125" s="5">
        <f>S!E82</f>
        <v>43.72</v>
      </c>
      <c r="F125" s="35">
        <f>S!F82</f>
        <v>0</v>
      </c>
      <c r="G125" s="5">
        <f t="shared" si="22"/>
        <v>3.719999999999999</v>
      </c>
      <c r="H125" s="5">
        <f t="shared" si="23"/>
        <v>3.719999999999999</v>
      </c>
      <c r="I125" s="5">
        <f>S!H82</f>
        <v>32.74</v>
      </c>
      <c r="J125" s="35">
        <f>S!I82</f>
        <v>0</v>
      </c>
      <c r="K125" s="5">
        <f t="shared" si="24"/>
        <v>0</v>
      </c>
      <c r="L125" s="5">
        <f t="shared" si="25"/>
        <v>0</v>
      </c>
      <c r="M125" s="5">
        <f t="shared" si="26"/>
        <v>76.46000000000001</v>
      </c>
      <c r="N125" s="5">
        <f t="shared" si="27"/>
        <v>3.719999999999999</v>
      </c>
      <c r="O125" s="37">
        <v>2</v>
      </c>
      <c r="P125" s="5">
        <v>42.97</v>
      </c>
      <c r="Q125" s="35">
        <v>0</v>
      </c>
      <c r="R125" s="5">
        <f t="shared" si="20"/>
        <v>0</v>
      </c>
      <c r="S125" s="5">
        <f t="shared" si="21"/>
        <v>0</v>
      </c>
      <c r="T125" s="37">
        <v>3</v>
      </c>
      <c r="X125" s="79">
        <f t="shared" si="28"/>
        <v>3.5452881976212263</v>
      </c>
      <c r="Y125" s="79">
        <f t="shared" si="29"/>
        <v>4.337202199144777</v>
      </c>
      <c r="Z125" s="79">
        <f t="shared" si="30"/>
        <v>3.8864323946939727</v>
      </c>
    </row>
    <row r="126" spans="1:26" ht="12.75">
      <c r="A126" s="4">
        <v>4011</v>
      </c>
      <c r="B126" t="s">
        <v>100</v>
      </c>
      <c r="C126" t="s">
        <v>247</v>
      </c>
      <c r="D126" s="1" t="s">
        <v>176</v>
      </c>
      <c r="E126" s="5">
        <f>S!E76</f>
        <v>41.84</v>
      </c>
      <c r="F126" s="35">
        <f>S!F76</f>
        <v>0</v>
      </c>
      <c r="G126" s="5">
        <f t="shared" si="22"/>
        <v>1.8400000000000034</v>
      </c>
      <c r="H126" s="5">
        <f t="shared" si="23"/>
        <v>1.8400000000000034</v>
      </c>
      <c r="I126" s="5">
        <f>S!H76</f>
        <v>35.69</v>
      </c>
      <c r="J126" s="35">
        <f>S!I76</f>
        <v>0</v>
      </c>
      <c r="K126" s="5">
        <f t="shared" si="24"/>
        <v>0.6899999999999977</v>
      </c>
      <c r="L126" s="5">
        <f t="shared" si="25"/>
        <v>0.6899999999999977</v>
      </c>
      <c r="M126" s="5">
        <f t="shared" si="26"/>
        <v>77.53</v>
      </c>
      <c r="N126" s="5">
        <f t="shared" si="27"/>
        <v>2.530000000000001</v>
      </c>
      <c r="O126" s="37">
        <v>1</v>
      </c>
      <c r="P126" s="5">
        <v>43.24</v>
      </c>
      <c r="Q126" s="35">
        <v>0</v>
      </c>
      <c r="R126" s="5">
        <f>IF(P126=0,120,IF(P126&gt;$S$119,120,IF(P126&lt;$Q$119,0,IF($S$119&gt;P126&gt;$Q$119,P126-$Q$119))))</f>
        <v>0</v>
      </c>
      <c r="S126" s="5">
        <f t="shared" si="21"/>
        <v>0</v>
      </c>
      <c r="T126" s="41">
        <v>4</v>
      </c>
      <c r="X126" s="79">
        <f t="shared" si="28"/>
        <v>3.7045889101338427</v>
      </c>
      <c r="Y126" s="79">
        <f t="shared" si="29"/>
        <v>3.9787055197534325</v>
      </c>
      <c r="Z126" s="79">
        <f t="shared" si="30"/>
        <v>3.862164662349676</v>
      </c>
    </row>
    <row r="127" spans="1:26" ht="12.75">
      <c r="A127" s="4">
        <v>4008</v>
      </c>
      <c r="B127" t="s">
        <v>160</v>
      </c>
      <c r="C127" t="s">
        <v>138</v>
      </c>
      <c r="D127" s="1" t="s">
        <v>194</v>
      </c>
      <c r="E127" s="5">
        <f>S!E73</f>
        <v>45.65</v>
      </c>
      <c r="F127" s="35">
        <f>S!F73</f>
        <v>5</v>
      </c>
      <c r="G127" s="5">
        <f t="shared" si="22"/>
        <v>5.649999999999999</v>
      </c>
      <c r="H127" s="5">
        <f t="shared" si="23"/>
        <v>10.649999999999999</v>
      </c>
      <c r="I127" s="5">
        <f>S!H73</f>
        <v>34.08</v>
      </c>
      <c r="J127" s="35">
        <f>S!I73</f>
        <v>0</v>
      </c>
      <c r="K127" s="5">
        <f t="shared" si="24"/>
        <v>0</v>
      </c>
      <c r="L127" s="5">
        <f t="shared" si="25"/>
        <v>0</v>
      </c>
      <c r="M127" s="5">
        <f t="shared" si="26"/>
        <v>79.72999999999999</v>
      </c>
      <c r="N127" s="5">
        <f t="shared" si="27"/>
        <v>10.649999999999999</v>
      </c>
      <c r="O127" s="37">
        <v>4</v>
      </c>
      <c r="P127" s="5">
        <v>44.37</v>
      </c>
      <c r="Q127" s="35">
        <v>0</v>
      </c>
      <c r="R127" s="5">
        <f t="shared" si="20"/>
        <v>0</v>
      </c>
      <c r="S127" s="5">
        <f t="shared" si="21"/>
        <v>0</v>
      </c>
      <c r="T127" s="41">
        <v>5</v>
      </c>
      <c r="X127" s="79">
        <f t="shared" si="28"/>
        <v>3.3953997809419496</v>
      </c>
      <c r="Y127" s="79">
        <f t="shared" si="29"/>
        <v>4.166666666666667</v>
      </c>
      <c r="Z127" s="79">
        <f t="shared" si="30"/>
        <v>3.7638043723236425</v>
      </c>
    </row>
    <row r="128" spans="1:26" ht="12.75">
      <c r="A128" s="4">
        <v>4012</v>
      </c>
      <c r="B128" t="s">
        <v>365</v>
      </c>
      <c r="C128" t="s">
        <v>222</v>
      </c>
      <c r="D128" s="1" t="s">
        <v>335</v>
      </c>
      <c r="E128" s="5">
        <f>S!E77</f>
        <v>54.97</v>
      </c>
      <c r="F128" s="35">
        <f>S!F77</f>
        <v>5</v>
      </c>
      <c r="G128" s="5">
        <f t="shared" si="22"/>
        <v>14.969999999999999</v>
      </c>
      <c r="H128" s="5">
        <f t="shared" si="23"/>
        <v>19.97</v>
      </c>
      <c r="I128" s="5">
        <f>S!H77</f>
        <v>34.2</v>
      </c>
      <c r="J128" s="35">
        <f>S!I77</f>
        <v>0</v>
      </c>
      <c r="K128" s="5">
        <f t="shared" si="24"/>
        <v>0</v>
      </c>
      <c r="L128" s="5">
        <f t="shared" si="25"/>
        <v>0</v>
      </c>
      <c r="M128" s="5">
        <f t="shared" si="26"/>
        <v>89.17</v>
      </c>
      <c r="N128" s="5">
        <f t="shared" si="27"/>
        <v>19.97</v>
      </c>
      <c r="O128" s="37">
        <v>8</v>
      </c>
      <c r="P128" s="5">
        <v>47.15</v>
      </c>
      <c r="Q128" s="35">
        <v>0</v>
      </c>
      <c r="R128" s="5">
        <f t="shared" si="20"/>
        <v>0.14999999999999858</v>
      </c>
      <c r="S128" s="5">
        <f t="shared" si="21"/>
        <v>0.14999999999999858</v>
      </c>
      <c r="T128" s="41">
        <v>6</v>
      </c>
      <c r="X128" s="79">
        <f t="shared" si="28"/>
        <v>2.819719847189376</v>
      </c>
      <c r="Y128" s="79">
        <f t="shared" si="29"/>
        <v>4.152046783625731</v>
      </c>
      <c r="Z128" s="79">
        <f t="shared" si="30"/>
        <v>3.5418875927889717</v>
      </c>
    </row>
    <row r="129" spans="1:26" ht="12.75">
      <c r="A129" s="4">
        <v>4004</v>
      </c>
      <c r="B129" t="s">
        <v>359</v>
      </c>
      <c r="C129" t="s">
        <v>149</v>
      </c>
      <c r="D129" s="1" t="s">
        <v>207</v>
      </c>
      <c r="E129" s="5">
        <f>S!E69</f>
        <v>46.97</v>
      </c>
      <c r="F129" s="35">
        <f>S!F69</f>
        <v>10</v>
      </c>
      <c r="G129" s="5">
        <f t="shared" si="22"/>
        <v>6.969999999999999</v>
      </c>
      <c r="H129" s="5">
        <f t="shared" si="23"/>
        <v>16.97</v>
      </c>
      <c r="I129" s="5">
        <f>S!H69</f>
        <v>36.34</v>
      </c>
      <c r="J129" s="35">
        <f>S!I69</f>
        <v>0</v>
      </c>
      <c r="K129" s="5">
        <f t="shared" si="24"/>
        <v>1.3400000000000034</v>
      </c>
      <c r="L129" s="5">
        <f t="shared" si="25"/>
        <v>1.3400000000000034</v>
      </c>
      <c r="M129" s="5">
        <f t="shared" si="26"/>
        <v>83.31</v>
      </c>
      <c r="N129" s="5">
        <f t="shared" si="27"/>
        <v>18.310000000000002</v>
      </c>
      <c r="O129" s="37">
        <v>7</v>
      </c>
      <c r="P129" s="5">
        <v>48.58</v>
      </c>
      <c r="Q129" s="35">
        <v>0</v>
      </c>
      <c r="R129" s="5">
        <f t="shared" si="20"/>
        <v>1.5799999999999983</v>
      </c>
      <c r="S129" s="5">
        <f t="shared" si="21"/>
        <v>1.5799999999999983</v>
      </c>
      <c r="T129" s="41">
        <v>7</v>
      </c>
      <c r="X129" s="79">
        <f t="shared" si="28"/>
        <v>3.2999787098147753</v>
      </c>
      <c r="Y129" s="79">
        <f t="shared" si="29"/>
        <v>3.9075399009356078</v>
      </c>
      <c r="Z129" s="79">
        <f t="shared" si="30"/>
        <v>3.4376286537669825</v>
      </c>
    </row>
    <row r="130" spans="1:26" ht="12.75">
      <c r="A130" s="4">
        <v>4002</v>
      </c>
      <c r="B130" t="s">
        <v>215</v>
      </c>
      <c r="C130" t="s">
        <v>148</v>
      </c>
      <c r="D130" s="1" t="s">
        <v>207</v>
      </c>
      <c r="E130" s="5">
        <f>S!E67</f>
        <v>45.53</v>
      </c>
      <c r="F130" s="35">
        <f>S!F67</f>
        <v>0</v>
      </c>
      <c r="G130" s="5">
        <f t="shared" si="22"/>
        <v>5.530000000000001</v>
      </c>
      <c r="H130" s="5">
        <f t="shared" si="23"/>
        <v>5.530000000000001</v>
      </c>
      <c r="I130" s="5">
        <f>S!H67</f>
        <v>36.61</v>
      </c>
      <c r="J130" s="35">
        <f>S!I67</f>
        <v>0</v>
      </c>
      <c r="K130" s="5">
        <f t="shared" si="24"/>
        <v>1.6099999999999994</v>
      </c>
      <c r="L130" s="5">
        <f t="shared" si="25"/>
        <v>1.6099999999999994</v>
      </c>
      <c r="M130" s="5">
        <f t="shared" si="26"/>
        <v>82.14</v>
      </c>
      <c r="N130" s="5">
        <f t="shared" si="27"/>
        <v>7.140000000000001</v>
      </c>
      <c r="O130" s="37">
        <v>3</v>
      </c>
      <c r="P130" s="5">
        <v>45.82</v>
      </c>
      <c r="Q130" s="35">
        <v>5</v>
      </c>
      <c r="R130" s="5">
        <f t="shared" si="20"/>
        <v>0</v>
      </c>
      <c r="S130" s="5">
        <f t="shared" si="21"/>
        <v>5</v>
      </c>
      <c r="T130" s="41">
        <v>8</v>
      </c>
      <c r="X130" s="79">
        <f t="shared" si="28"/>
        <v>3.4043487810235007</v>
      </c>
      <c r="Y130" s="79">
        <f t="shared" si="29"/>
        <v>3.8787216607484294</v>
      </c>
      <c r="Z130" s="79">
        <f t="shared" si="30"/>
        <v>3.644696639022261</v>
      </c>
    </row>
    <row r="131" spans="1:26" ht="12.75">
      <c r="A131" s="4">
        <v>4006</v>
      </c>
      <c r="B131" s="1" t="s">
        <v>237</v>
      </c>
      <c r="C131" s="1" t="s">
        <v>128</v>
      </c>
      <c r="D131" s="1" t="s">
        <v>203</v>
      </c>
      <c r="E131" s="5">
        <f>S!E71</f>
        <v>46.56</v>
      </c>
      <c r="F131" s="35">
        <f>S!F71</f>
        <v>0</v>
      </c>
      <c r="G131" s="5">
        <f t="shared" si="22"/>
        <v>6.560000000000002</v>
      </c>
      <c r="H131" s="5">
        <f t="shared" si="23"/>
        <v>6.560000000000002</v>
      </c>
      <c r="I131" s="5">
        <f>S!H71</f>
        <v>38.85</v>
      </c>
      <c r="J131" s="35">
        <f>S!I71</f>
        <v>5</v>
      </c>
      <c r="K131" s="5">
        <f t="shared" si="24"/>
        <v>3.8500000000000014</v>
      </c>
      <c r="L131" s="5">
        <f t="shared" si="25"/>
        <v>8.850000000000001</v>
      </c>
      <c r="M131" s="5">
        <f t="shared" si="26"/>
        <v>85.41</v>
      </c>
      <c r="N131" s="5">
        <f t="shared" si="27"/>
        <v>15.410000000000004</v>
      </c>
      <c r="O131" s="37">
        <v>6</v>
      </c>
      <c r="P131" s="5">
        <v>58.03</v>
      </c>
      <c r="Q131" s="35">
        <v>10</v>
      </c>
      <c r="R131" s="5">
        <f t="shared" si="20"/>
        <v>11.030000000000001</v>
      </c>
      <c r="S131" s="5">
        <f t="shared" si="21"/>
        <v>21.03</v>
      </c>
      <c r="T131" s="41">
        <v>9</v>
      </c>
      <c r="X131" s="79">
        <f t="shared" si="28"/>
        <v>3.329037800687285</v>
      </c>
      <c r="Y131" s="79">
        <f t="shared" si="29"/>
        <v>3.6550836550836547</v>
      </c>
      <c r="Z131" s="79">
        <f t="shared" si="30"/>
        <v>2.8778218163019127</v>
      </c>
    </row>
    <row r="132" spans="1:26" ht="12.75">
      <c r="A132" s="4">
        <v>4010</v>
      </c>
      <c r="B132" s="1" t="s">
        <v>214</v>
      </c>
      <c r="C132" s="1" t="s">
        <v>236</v>
      </c>
      <c r="D132" s="1" t="s">
        <v>189</v>
      </c>
      <c r="E132" s="5">
        <f>S!E75</f>
        <v>53.39</v>
      </c>
      <c r="F132" s="35">
        <f>S!F75</f>
        <v>0</v>
      </c>
      <c r="G132" s="5">
        <f t="shared" si="22"/>
        <v>13.39</v>
      </c>
      <c r="H132" s="5">
        <f t="shared" si="23"/>
        <v>13.39</v>
      </c>
      <c r="I132" s="5">
        <f>S!H75</f>
        <v>42.74</v>
      </c>
      <c r="J132" s="35">
        <f>S!I75</f>
        <v>0</v>
      </c>
      <c r="K132" s="5">
        <f t="shared" si="24"/>
        <v>7.740000000000002</v>
      </c>
      <c r="L132" s="5">
        <f t="shared" si="25"/>
        <v>7.740000000000002</v>
      </c>
      <c r="M132" s="5">
        <f t="shared" si="26"/>
        <v>96.13</v>
      </c>
      <c r="N132" s="5">
        <f t="shared" si="27"/>
        <v>21.130000000000003</v>
      </c>
      <c r="O132" s="37">
        <v>9</v>
      </c>
      <c r="P132" s="5"/>
      <c r="Q132" s="35"/>
      <c r="R132" s="5">
        <f t="shared" si="20"/>
        <v>120</v>
      </c>
      <c r="S132" s="5">
        <f t="shared" si="21"/>
        <v>120</v>
      </c>
      <c r="T132" s="35"/>
      <c r="X132" s="79">
        <f t="shared" si="28"/>
        <v>2.90316538677655</v>
      </c>
      <c r="Y132" s="79">
        <f t="shared" si="29"/>
        <v>3.3224145999064105</v>
      </c>
      <c r="Z132" s="79" t="e">
        <f t="shared" si="30"/>
        <v>#DIV/0!</v>
      </c>
    </row>
    <row r="133" spans="1:26" ht="12.75">
      <c r="A133" s="4">
        <v>4007</v>
      </c>
      <c r="B133" t="s">
        <v>361</v>
      </c>
      <c r="C133" t="s">
        <v>362</v>
      </c>
      <c r="D133" s="1" t="s">
        <v>335</v>
      </c>
      <c r="E133" s="5">
        <f>S!E72</f>
        <v>48.7</v>
      </c>
      <c r="F133" s="35">
        <f>S!F72</f>
        <v>0</v>
      </c>
      <c r="G133" s="5">
        <f t="shared" si="22"/>
        <v>8.700000000000003</v>
      </c>
      <c r="H133" s="5">
        <f t="shared" si="23"/>
        <v>8.700000000000003</v>
      </c>
      <c r="I133" s="5">
        <f>S!H72</f>
        <v>38.86</v>
      </c>
      <c r="J133" s="35">
        <f>S!I72</f>
        <v>0</v>
      </c>
      <c r="K133" s="5">
        <f t="shared" si="24"/>
        <v>3.8599999999999994</v>
      </c>
      <c r="L133" s="5">
        <f t="shared" si="25"/>
        <v>3.8599999999999994</v>
      </c>
      <c r="M133" s="5">
        <f t="shared" si="26"/>
        <v>87.56</v>
      </c>
      <c r="N133" s="5">
        <f t="shared" si="27"/>
        <v>12.560000000000002</v>
      </c>
      <c r="O133" s="37">
        <v>5</v>
      </c>
      <c r="P133" s="5"/>
      <c r="Q133" s="35"/>
      <c r="R133" s="5">
        <f t="shared" si="20"/>
        <v>120</v>
      </c>
      <c r="S133" s="5">
        <f t="shared" si="21"/>
        <v>120</v>
      </c>
      <c r="T133" s="35"/>
      <c r="X133" s="79"/>
      <c r="Y133" s="79"/>
      <c r="Z133" s="79"/>
    </row>
    <row r="134" spans="1:26" ht="12.75">
      <c r="A134" s="4">
        <v>4009</v>
      </c>
      <c r="B134" t="s">
        <v>363</v>
      </c>
      <c r="C134" t="s">
        <v>364</v>
      </c>
      <c r="D134" s="1" t="s">
        <v>82</v>
      </c>
      <c r="E134" s="5">
        <f>S!E74</f>
        <v>49.52</v>
      </c>
      <c r="F134" s="35">
        <f>S!F74</f>
        <v>5</v>
      </c>
      <c r="G134" s="5">
        <f t="shared" si="22"/>
        <v>9.520000000000003</v>
      </c>
      <c r="H134" s="5">
        <f t="shared" si="23"/>
        <v>14.520000000000003</v>
      </c>
      <c r="I134" s="5">
        <f>S!H74</f>
        <v>42.01</v>
      </c>
      <c r="J134" s="35">
        <f>S!I74</f>
        <v>10</v>
      </c>
      <c r="K134" s="5">
        <f t="shared" si="24"/>
        <v>7.009999999999998</v>
      </c>
      <c r="L134" s="5">
        <f t="shared" si="25"/>
        <v>17.009999999999998</v>
      </c>
      <c r="M134" s="5">
        <f t="shared" si="26"/>
        <v>91.53</v>
      </c>
      <c r="N134" s="5">
        <f t="shared" si="27"/>
        <v>31.53</v>
      </c>
      <c r="O134" s="41">
        <v>11</v>
      </c>
      <c r="P134" s="5"/>
      <c r="Q134" s="35"/>
      <c r="R134" s="5">
        <f t="shared" si="20"/>
        <v>120</v>
      </c>
      <c r="S134" s="5">
        <f t="shared" si="21"/>
        <v>120</v>
      </c>
      <c r="T134" s="35"/>
      <c r="X134" s="79">
        <f t="shared" si="28"/>
        <v>3.1300484652665586</v>
      </c>
      <c r="Y134" s="79">
        <f t="shared" si="29"/>
        <v>3.3801475839085935</v>
      </c>
      <c r="Z134" s="79" t="e">
        <f t="shared" si="30"/>
        <v>#DIV/0!</v>
      </c>
    </row>
    <row r="135" spans="1:26" ht="12.75">
      <c r="A135" s="4">
        <v>4016</v>
      </c>
      <c r="B135" s="1" t="s">
        <v>249</v>
      </c>
      <c r="C135" s="1" t="s">
        <v>250</v>
      </c>
      <c r="D135" s="1" t="s">
        <v>326</v>
      </c>
      <c r="E135" s="5">
        <f>S!E81</f>
        <v>37.67</v>
      </c>
      <c r="F135" s="35">
        <f>S!F81</f>
        <v>10</v>
      </c>
      <c r="G135" s="5">
        <f t="shared" si="22"/>
        <v>0</v>
      </c>
      <c r="H135" s="5">
        <f t="shared" si="23"/>
        <v>10</v>
      </c>
      <c r="I135" s="5">
        <f>S!H81</f>
        <v>0</v>
      </c>
      <c r="J135" s="35"/>
      <c r="K135" s="5">
        <f t="shared" si="24"/>
        <v>100</v>
      </c>
      <c r="L135" s="5">
        <f t="shared" si="25"/>
        <v>100</v>
      </c>
      <c r="M135" s="5">
        <f t="shared" si="26"/>
        <v>37.67</v>
      </c>
      <c r="N135" s="5">
        <f t="shared" si="27"/>
        <v>110</v>
      </c>
      <c r="O135" s="41">
        <v>12</v>
      </c>
      <c r="P135" s="5"/>
      <c r="Q135" s="35"/>
      <c r="R135" s="5">
        <f t="shared" si="20"/>
        <v>120</v>
      </c>
      <c r="S135" s="5">
        <f t="shared" si="21"/>
        <v>120</v>
      </c>
      <c r="T135" s="35"/>
      <c r="X135" s="79">
        <f t="shared" si="28"/>
        <v>4.1146801168038225</v>
      </c>
      <c r="Y135" s="79" t="e">
        <f t="shared" si="29"/>
        <v>#DIV/0!</v>
      </c>
      <c r="Z135" s="79" t="e">
        <f t="shared" si="30"/>
        <v>#DIV/0!</v>
      </c>
    </row>
    <row r="136" spans="1:26" ht="12.75">
      <c r="A136" s="4">
        <v>4018</v>
      </c>
      <c r="B136" t="s">
        <v>214</v>
      </c>
      <c r="C136" t="s">
        <v>248</v>
      </c>
      <c r="D136" s="1" t="s">
        <v>203</v>
      </c>
      <c r="E136" s="5">
        <f>S!E83</f>
        <v>0</v>
      </c>
      <c r="F136" s="35"/>
      <c r="G136" s="5">
        <f t="shared" si="22"/>
        <v>120</v>
      </c>
      <c r="H136" s="5">
        <f t="shared" si="23"/>
        <v>120</v>
      </c>
      <c r="I136" s="5">
        <f>S!H83</f>
        <v>31.89</v>
      </c>
      <c r="J136" s="35">
        <f>S!I83</f>
        <v>0</v>
      </c>
      <c r="K136" s="5">
        <f t="shared" si="24"/>
        <v>0</v>
      </c>
      <c r="L136" s="5">
        <f t="shared" si="25"/>
        <v>0</v>
      </c>
      <c r="M136" s="5">
        <f t="shared" si="26"/>
        <v>31.89</v>
      </c>
      <c r="N136" s="5">
        <f t="shared" si="27"/>
        <v>120</v>
      </c>
      <c r="O136" s="41">
        <v>13</v>
      </c>
      <c r="P136" s="5"/>
      <c r="Q136" s="35"/>
      <c r="R136" s="5">
        <f t="shared" si="20"/>
        <v>120</v>
      </c>
      <c r="S136" s="5">
        <f t="shared" si="21"/>
        <v>120</v>
      </c>
      <c r="T136" s="35"/>
      <c r="X136" s="79" t="e">
        <f t="shared" si="28"/>
        <v>#DIV/0!</v>
      </c>
      <c r="Y136" s="79">
        <f t="shared" si="29"/>
        <v>4.452806522420821</v>
      </c>
      <c r="Z136" s="79" t="e">
        <f t="shared" si="30"/>
        <v>#DIV/0!</v>
      </c>
    </row>
    <row r="137" spans="1:26" ht="12.75">
      <c r="A137" s="4">
        <v>4014</v>
      </c>
      <c r="B137" t="s">
        <v>366</v>
      </c>
      <c r="C137" t="s">
        <v>367</v>
      </c>
      <c r="D137" s="1" t="s">
        <v>186</v>
      </c>
      <c r="E137" s="5">
        <f>S!E79</f>
        <v>0</v>
      </c>
      <c r="F137" s="35"/>
      <c r="G137" s="5">
        <f t="shared" si="22"/>
        <v>120</v>
      </c>
      <c r="H137" s="5">
        <f t="shared" si="23"/>
        <v>120</v>
      </c>
      <c r="I137" s="5">
        <f>S!H79</f>
        <v>35.68</v>
      </c>
      <c r="J137" s="35">
        <f>S!I79</f>
        <v>0</v>
      </c>
      <c r="K137" s="5">
        <f t="shared" si="24"/>
        <v>0.6799999999999997</v>
      </c>
      <c r="L137" s="5">
        <f t="shared" si="25"/>
        <v>0.6799999999999997</v>
      </c>
      <c r="M137" s="5">
        <f t="shared" si="26"/>
        <v>35.68</v>
      </c>
      <c r="N137" s="5">
        <f t="shared" si="27"/>
        <v>120.68</v>
      </c>
      <c r="O137" s="41">
        <v>14</v>
      </c>
      <c r="P137" s="5"/>
      <c r="Q137" s="35"/>
      <c r="R137" s="5">
        <f t="shared" si="20"/>
        <v>120</v>
      </c>
      <c r="S137" s="5">
        <f t="shared" si="21"/>
        <v>120</v>
      </c>
      <c r="T137" s="35"/>
      <c r="X137" s="79" t="e">
        <f t="shared" si="28"/>
        <v>#DIV/0!</v>
      </c>
      <c r="Y137" s="79">
        <f t="shared" si="29"/>
        <v>3.9798206278026904</v>
      </c>
      <c r="Z137" s="79" t="e">
        <f t="shared" si="30"/>
        <v>#DIV/0!</v>
      </c>
    </row>
    <row r="138" spans="1:26" ht="12.75">
      <c r="A138" s="4">
        <v>4019</v>
      </c>
      <c r="B138" t="s">
        <v>100</v>
      </c>
      <c r="C138" t="s">
        <v>369</v>
      </c>
      <c r="D138" s="1" t="s">
        <v>186</v>
      </c>
      <c r="E138" s="5">
        <f>S!E84</f>
        <v>51.86</v>
      </c>
      <c r="F138" s="35">
        <f>S!F84</f>
        <v>10</v>
      </c>
      <c r="G138" s="5">
        <f t="shared" si="22"/>
        <v>11.86</v>
      </c>
      <c r="H138" s="5">
        <f t="shared" si="23"/>
        <v>21.86</v>
      </c>
      <c r="I138" s="5">
        <f>S!H84</f>
        <v>0</v>
      </c>
      <c r="J138" s="35"/>
      <c r="K138" s="5">
        <f t="shared" si="24"/>
        <v>100</v>
      </c>
      <c r="L138" s="5">
        <f t="shared" si="25"/>
        <v>100</v>
      </c>
      <c r="M138" s="5">
        <f t="shared" si="26"/>
        <v>51.86</v>
      </c>
      <c r="N138" s="5">
        <f t="shared" si="27"/>
        <v>121.86</v>
      </c>
      <c r="O138" s="41">
        <v>15</v>
      </c>
      <c r="P138" s="5"/>
      <c r="Q138" s="35"/>
      <c r="R138" s="5">
        <f t="shared" si="20"/>
        <v>120</v>
      </c>
      <c r="S138" s="5">
        <f t="shared" si="21"/>
        <v>120</v>
      </c>
      <c r="X138" s="79">
        <f t="shared" si="28"/>
        <v>2.9888160431932125</v>
      </c>
      <c r="Y138" s="79" t="e">
        <f t="shared" si="29"/>
        <v>#DIV/0!</v>
      </c>
      <c r="Z138" s="79" t="e">
        <f t="shared" si="30"/>
        <v>#DIV/0!</v>
      </c>
    </row>
    <row r="139" spans="1:26" ht="12.75">
      <c r="A139" s="4">
        <v>4005</v>
      </c>
      <c r="B139" s="1" t="s">
        <v>360</v>
      </c>
      <c r="C139" s="1" t="s">
        <v>34</v>
      </c>
      <c r="D139" s="1" t="s">
        <v>82</v>
      </c>
      <c r="E139" s="5">
        <f>S!E70</f>
        <v>0</v>
      </c>
      <c r="F139" s="35"/>
      <c r="G139" s="5">
        <f t="shared" si="22"/>
        <v>120</v>
      </c>
      <c r="H139" s="5">
        <f t="shared" si="23"/>
        <v>120</v>
      </c>
      <c r="I139" s="5">
        <f>S!H70</f>
        <v>51.16</v>
      </c>
      <c r="J139" s="35">
        <f>S!I70</f>
        <v>5</v>
      </c>
      <c r="K139" s="5">
        <f t="shared" si="24"/>
        <v>16.159999999999997</v>
      </c>
      <c r="L139" s="5">
        <f t="shared" si="25"/>
        <v>21.159999999999997</v>
      </c>
      <c r="M139" s="5">
        <f t="shared" si="26"/>
        <v>51.16</v>
      </c>
      <c r="N139" s="5">
        <f t="shared" si="27"/>
        <v>141.16</v>
      </c>
      <c r="O139" s="41">
        <v>16</v>
      </c>
      <c r="P139" s="5"/>
      <c r="Q139" s="35"/>
      <c r="R139" s="5">
        <f t="shared" si="20"/>
        <v>120</v>
      </c>
      <c r="S139" s="5">
        <f t="shared" si="21"/>
        <v>120</v>
      </c>
      <c r="X139" s="79" t="e">
        <f t="shared" si="28"/>
        <v>#DIV/0!</v>
      </c>
      <c r="Y139" s="79">
        <f t="shared" si="29"/>
        <v>2.775605942142299</v>
      </c>
      <c r="Z139" s="79" t="e">
        <f t="shared" si="30"/>
        <v>#DIV/0!</v>
      </c>
    </row>
    <row r="140" spans="1:26" ht="12.75">
      <c r="A140" s="4">
        <v>4001</v>
      </c>
      <c r="B140" s="1" t="s">
        <v>327</v>
      </c>
      <c r="C140" s="1" t="s">
        <v>356</v>
      </c>
      <c r="D140" s="1" t="s">
        <v>89</v>
      </c>
      <c r="E140" s="5">
        <f>S!E66</f>
        <v>0</v>
      </c>
      <c r="F140" s="35"/>
      <c r="G140" s="5">
        <f>IF(E140=0,120,IF(E140&gt;$H$119,120,IF(E140&lt;$F$119,0,IF($H$119&gt;E140&gt;$F$119,E140-$F$119))))</f>
        <v>120</v>
      </c>
      <c r="H140" s="5">
        <f>SUM(F140,G140)</f>
        <v>120</v>
      </c>
      <c r="I140" s="5">
        <f>S!H66</f>
        <v>0</v>
      </c>
      <c r="J140" s="35"/>
      <c r="K140" s="5">
        <f>IF(I140=0,100,IF(I140&gt;$L$119,100,IF(I140&lt;$J$119,0,IF($L$119&gt;I140&gt;$J$119,I140-$J$119))))</f>
        <v>100</v>
      </c>
      <c r="L140" s="5">
        <f>SUM(J140,K140)</f>
        <v>100</v>
      </c>
      <c r="M140" s="5">
        <f>SUM(E140,I140)</f>
        <v>0</v>
      </c>
      <c r="N140" s="5">
        <f t="shared" si="27"/>
        <v>220</v>
      </c>
      <c r="O140" s="37"/>
      <c r="P140" s="5"/>
      <c r="Q140" s="35"/>
      <c r="R140" s="5">
        <f t="shared" si="20"/>
        <v>120</v>
      </c>
      <c r="S140" s="5">
        <f t="shared" si="21"/>
        <v>120</v>
      </c>
      <c r="X140" s="79" t="e">
        <f t="shared" si="28"/>
        <v>#DIV/0!</v>
      </c>
      <c r="Y140" s="79" t="e">
        <f t="shared" si="29"/>
        <v>#DIV/0!</v>
      </c>
      <c r="Z140" s="79" t="e">
        <f t="shared" si="30"/>
        <v>#DIV/0!</v>
      </c>
    </row>
    <row r="141" spans="1:26" ht="12.75">
      <c r="A141" s="4">
        <v>4015</v>
      </c>
      <c r="B141" t="s">
        <v>409</v>
      </c>
      <c r="C141" t="s">
        <v>368</v>
      </c>
      <c r="D141" s="1" t="s">
        <v>82</v>
      </c>
      <c r="E141" s="5">
        <f>S!E80</f>
        <v>0</v>
      </c>
      <c r="F141" s="35"/>
      <c r="G141" s="5">
        <f t="shared" si="22"/>
        <v>120</v>
      </c>
      <c r="H141" s="5">
        <f t="shared" si="23"/>
        <v>120</v>
      </c>
      <c r="I141" s="5">
        <f>S!H80</f>
        <v>59.62</v>
      </c>
      <c r="J141" s="35">
        <f>S!I80</f>
        <v>0</v>
      </c>
      <c r="K141" s="5">
        <f t="shared" si="24"/>
        <v>100</v>
      </c>
      <c r="L141" s="5">
        <f t="shared" si="25"/>
        <v>100</v>
      </c>
      <c r="M141" s="5">
        <f t="shared" si="26"/>
        <v>59.62</v>
      </c>
      <c r="N141" s="5">
        <f t="shared" si="27"/>
        <v>220</v>
      </c>
      <c r="O141" s="37"/>
      <c r="P141" s="5"/>
      <c r="Q141" s="35"/>
      <c r="R141" s="5">
        <f t="shared" si="20"/>
        <v>120</v>
      </c>
      <c r="S141" s="5">
        <f t="shared" si="21"/>
        <v>120</v>
      </c>
      <c r="X141" s="79" t="e">
        <f t="shared" si="28"/>
        <v>#DIV/0!</v>
      </c>
      <c r="Y141" s="79">
        <f t="shared" si="29"/>
        <v>2.381751090238175</v>
      </c>
      <c r="Z141" s="79" t="e">
        <f t="shared" si="30"/>
        <v>#DIV/0!</v>
      </c>
    </row>
    <row r="142" spans="1:26" ht="12.75">
      <c r="A142" s="4">
        <v>4003</v>
      </c>
      <c r="B142" s="1" t="s">
        <v>357</v>
      </c>
      <c r="C142" s="1" t="s">
        <v>358</v>
      </c>
      <c r="D142" s="1" t="s">
        <v>82</v>
      </c>
      <c r="E142" s="5">
        <f>S!E68</f>
        <v>64.62</v>
      </c>
      <c r="F142" s="35"/>
      <c r="G142" s="5">
        <f t="shared" si="22"/>
        <v>120</v>
      </c>
      <c r="H142" s="5">
        <f t="shared" si="23"/>
        <v>120</v>
      </c>
      <c r="I142" s="5">
        <f>S!H68</f>
        <v>0</v>
      </c>
      <c r="J142" s="35"/>
      <c r="K142" s="5">
        <f t="shared" si="24"/>
        <v>100</v>
      </c>
      <c r="L142" s="5">
        <f t="shared" si="25"/>
        <v>100</v>
      </c>
      <c r="M142" s="5">
        <f t="shared" si="26"/>
        <v>64.62</v>
      </c>
      <c r="N142" s="5">
        <f t="shared" si="27"/>
        <v>220</v>
      </c>
      <c r="O142" s="37"/>
      <c r="P142" s="5"/>
      <c r="Q142" s="35"/>
      <c r="R142" s="5">
        <f t="shared" si="20"/>
        <v>120</v>
      </c>
      <c r="S142" s="5">
        <f t="shared" si="21"/>
        <v>120</v>
      </c>
      <c r="X142" s="79">
        <f t="shared" si="28"/>
        <v>2.3986381925100586</v>
      </c>
      <c r="Y142" s="79" t="e">
        <f t="shared" si="29"/>
        <v>#DIV/0!</v>
      </c>
      <c r="Z142" s="79" t="e">
        <f t="shared" si="30"/>
        <v>#DIV/0!</v>
      </c>
    </row>
  </sheetData>
  <mergeCells count="10">
    <mergeCell ref="E121:G121"/>
    <mergeCell ref="H121:J121"/>
    <mergeCell ref="M121:Q121"/>
    <mergeCell ref="O60:S60"/>
    <mergeCell ref="E60:H60"/>
    <mergeCell ref="I60:L60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2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workbookViewId="0" topLeftCell="A16">
      <pane xSplit="3" topLeftCell="Q1" activePane="topRight" state="frozen"/>
      <selection pane="topLeft" activeCell="A1" sqref="A1"/>
      <selection pane="topRight" activeCell="T28" sqref="T28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7.25390625" style="0" bestFit="1" customWidth="1"/>
    <col min="4" max="4" width="21.125" style="1" bestFit="1" customWidth="1"/>
    <col min="14" max="14" width="11.375" style="0" customWidth="1"/>
    <col min="21" max="21" width="12.25390625" style="0" customWidth="1"/>
    <col min="24" max="24" width="10.125" style="0" customWidth="1"/>
    <col min="25" max="25" width="10.25390625" style="0" customWidth="1"/>
    <col min="26" max="26" width="10.1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s="8" customFormat="1" ht="12.75">
      <c r="A3" s="4">
        <v>3018</v>
      </c>
      <c r="B3" s="1" t="s">
        <v>74</v>
      </c>
      <c r="C3" s="1" t="s">
        <v>152</v>
      </c>
      <c r="D3" s="1" t="s">
        <v>189</v>
      </c>
      <c r="E3" s="50">
        <f>T!E16</f>
        <v>40.83</v>
      </c>
      <c r="F3" s="41">
        <f>T!F16</f>
        <v>0</v>
      </c>
      <c r="G3" s="5">
        <f aca="true" t="shared" si="0" ref="G3:G23">SUM(E3:F3)</f>
        <v>40.83</v>
      </c>
      <c r="H3" s="5">
        <f aca="true" t="shared" si="1" ref="H3:H23">120-G3</f>
        <v>79.17</v>
      </c>
      <c r="I3" s="50">
        <f>T!I16</f>
        <v>30.87</v>
      </c>
      <c r="J3" s="41">
        <f>T!J16</f>
        <v>0</v>
      </c>
      <c r="K3" s="5">
        <f aca="true" t="shared" si="2" ref="K3:K23">SUM(I3:J3)</f>
        <v>30.87</v>
      </c>
      <c r="L3" s="5">
        <f aca="true" t="shared" si="3" ref="L3:L23">100-K3</f>
        <v>69.13</v>
      </c>
      <c r="M3" s="52">
        <f>T!M16</f>
        <v>34.01</v>
      </c>
      <c r="N3" s="54">
        <f>T!N16</f>
        <v>29</v>
      </c>
      <c r="O3" s="54">
        <f>T!O16</f>
        <v>8</v>
      </c>
      <c r="P3" s="35">
        <f aca="true" t="shared" si="4" ref="P3:P23">SUM(N3:O3)</f>
        <v>37</v>
      </c>
      <c r="Q3" s="52">
        <f>T!Q16</f>
        <v>42.14</v>
      </c>
      <c r="R3" s="54">
        <f>T!R16</f>
        <v>23</v>
      </c>
      <c r="S3" s="54">
        <f>T!S16</f>
        <v>27</v>
      </c>
      <c r="T3" s="35">
        <f aca="true" t="shared" si="5" ref="T3:T23">SUM(R3:S3)</f>
        <v>50</v>
      </c>
      <c r="U3" s="5">
        <f aca="true" t="shared" si="6" ref="U3:U23">SUM(H3,L3,P3,T3)</f>
        <v>235.3</v>
      </c>
      <c r="V3" s="2" t="s">
        <v>417</v>
      </c>
    </row>
    <row r="4" spans="1:22" s="8" customFormat="1" ht="12.75">
      <c r="A4" s="80" t="s">
        <v>415</v>
      </c>
      <c r="B4" s="1" t="s">
        <v>160</v>
      </c>
      <c r="C4" s="1" t="s">
        <v>161</v>
      </c>
      <c r="D4" s="39" t="s">
        <v>253</v>
      </c>
      <c r="E4" s="50">
        <f>T!E4</f>
        <v>42.43</v>
      </c>
      <c r="F4" s="41">
        <f>T!F4</f>
        <v>0</v>
      </c>
      <c r="G4" s="5">
        <f>SUM(E4:F4)</f>
        <v>42.43</v>
      </c>
      <c r="H4" s="5">
        <f>120-G4</f>
        <v>77.57</v>
      </c>
      <c r="I4" s="50">
        <f>T!I4</f>
        <v>33.72</v>
      </c>
      <c r="J4" s="41">
        <f>T!J4</f>
        <v>0</v>
      </c>
      <c r="K4" s="5">
        <f>SUM(I4:J4)</f>
        <v>33.72</v>
      </c>
      <c r="L4" s="5">
        <f>100-K4</f>
        <v>66.28</v>
      </c>
      <c r="M4" s="52">
        <f>T!M4</f>
        <v>31.77</v>
      </c>
      <c r="N4" s="54">
        <f>T!N4</f>
        <v>25</v>
      </c>
      <c r="O4" s="54">
        <f>T!O4</f>
        <v>8</v>
      </c>
      <c r="P4" s="35">
        <f>SUM(N4:O4)</f>
        <v>33</v>
      </c>
      <c r="Q4" s="52">
        <f>T!Q4</f>
        <v>41.89</v>
      </c>
      <c r="R4" s="54">
        <f>T!R4</f>
        <v>23</v>
      </c>
      <c r="S4" s="54">
        <f>T!S4</f>
        <v>27</v>
      </c>
      <c r="T4" s="35">
        <f>SUM(R4:S4)</f>
        <v>50</v>
      </c>
      <c r="U4" s="5">
        <f>SUM(H4,L4,P4,T4)</f>
        <v>226.85</v>
      </c>
      <c r="V4" s="2" t="s">
        <v>418</v>
      </c>
    </row>
    <row r="5" spans="1:22" s="8" customFormat="1" ht="12.75">
      <c r="A5" s="4">
        <v>3025</v>
      </c>
      <c r="B5" s="1" t="s">
        <v>103</v>
      </c>
      <c r="C5" s="1" t="s">
        <v>159</v>
      </c>
      <c r="D5" s="1" t="s">
        <v>189</v>
      </c>
      <c r="E5" s="50">
        <f>T!E23</f>
        <v>40.6</v>
      </c>
      <c r="F5" s="41">
        <f>T!F23</f>
        <v>0</v>
      </c>
      <c r="G5" s="5">
        <f t="shared" si="0"/>
        <v>40.6</v>
      </c>
      <c r="H5" s="5">
        <f t="shared" si="1"/>
        <v>79.4</v>
      </c>
      <c r="I5" s="50">
        <f>T!I23</f>
        <v>33.66</v>
      </c>
      <c r="J5" s="41">
        <f>T!J23</f>
        <v>0</v>
      </c>
      <c r="K5" s="5">
        <f t="shared" si="2"/>
        <v>33.66</v>
      </c>
      <c r="L5" s="5">
        <f t="shared" si="3"/>
        <v>66.34</v>
      </c>
      <c r="M5" s="52">
        <f>T!M23</f>
        <v>37.7</v>
      </c>
      <c r="N5" s="54">
        <f>T!N23</f>
        <v>27</v>
      </c>
      <c r="O5" s="54">
        <f>T!O23</f>
        <v>0</v>
      </c>
      <c r="P5" s="35">
        <f t="shared" si="4"/>
        <v>27</v>
      </c>
      <c r="Q5" s="52">
        <f>T!Q23</f>
        <v>38.99</v>
      </c>
      <c r="R5" s="54">
        <f>T!R23</f>
        <v>24</v>
      </c>
      <c r="S5" s="54">
        <f>T!S23</f>
        <v>27</v>
      </c>
      <c r="T5" s="35">
        <f t="shared" si="5"/>
        <v>51</v>
      </c>
      <c r="U5" s="5">
        <f t="shared" si="6"/>
        <v>223.74</v>
      </c>
      <c r="V5" s="2" t="s">
        <v>419</v>
      </c>
    </row>
    <row r="6" spans="1:22" ht="12.75">
      <c r="A6" s="4">
        <v>3014</v>
      </c>
      <c r="B6" s="1" t="s">
        <v>341</v>
      </c>
      <c r="C6" s="1" t="s">
        <v>153</v>
      </c>
      <c r="D6" s="1" t="s">
        <v>194</v>
      </c>
      <c r="E6" s="50">
        <f>T!E12</f>
        <v>43.91</v>
      </c>
      <c r="F6" s="41">
        <f>T!F12</f>
        <v>0</v>
      </c>
      <c r="G6" s="5">
        <f t="shared" si="0"/>
        <v>43.91</v>
      </c>
      <c r="H6" s="5">
        <f t="shared" si="1"/>
        <v>76.09</v>
      </c>
      <c r="I6" s="50">
        <f>T!I12</f>
        <v>34.91</v>
      </c>
      <c r="J6" s="41">
        <f>T!J12</f>
        <v>0</v>
      </c>
      <c r="K6" s="5">
        <f t="shared" si="2"/>
        <v>34.91</v>
      </c>
      <c r="L6" s="5">
        <f t="shared" si="3"/>
        <v>65.09</v>
      </c>
      <c r="M6" s="52">
        <f>T!M12</f>
        <v>35.29</v>
      </c>
      <c r="N6" s="54">
        <f>T!N12</f>
        <v>24</v>
      </c>
      <c r="O6" s="54">
        <f>T!O12</f>
        <v>8</v>
      </c>
      <c r="P6" s="35">
        <f t="shared" si="4"/>
        <v>32</v>
      </c>
      <c r="Q6" s="52">
        <f>T!Q12</f>
        <v>44.52</v>
      </c>
      <c r="R6" s="54">
        <f>T!R12</f>
        <v>23</v>
      </c>
      <c r="S6" s="54">
        <f>T!S12</f>
        <v>27</v>
      </c>
      <c r="T6" s="35">
        <f t="shared" si="5"/>
        <v>50</v>
      </c>
      <c r="U6" s="5">
        <f t="shared" si="6"/>
        <v>223.18</v>
      </c>
      <c r="V6" s="2" t="s">
        <v>420</v>
      </c>
    </row>
    <row r="7" spans="1:22" ht="12.75">
      <c r="A7" s="4">
        <v>3020</v>
      </c>
      <c r="B7" t="s">
        <v>169</v>
      </c>
      <c r="C7" t="s">
        <v>252</v>
      </c>
      <c r="D7" s="1" t="s">
        <v>311</v>
      </c>
      <c r="E7" s="50">
        <f>T!E18</f>
        <v>42.5</v>
      </c>
      <c r="F7" s="41">
        <f>T!F18</f>
        <v>5</v>
      </c>
      <c r="G7" s="5">
        <f t="shared" si="0"/>
        <v>47.5</v>
      </c>
      <c r="H7" s="5">
        <f t="shared" si="1"/>
        <v>72.5</v>
      </c>
      <c r="I7" s="50">
        <f>T!I18</f>
        <v>32.91</v>
      </c>
      <c r="J7" s="41">
        <f>T!J18</f>
        <v>0</v>
      </c>
      <c r="K7" s="5">
        <f t="shared" si="2"/>
        <v>32.91</v>
      </c>
      <c r="L7" s="5">
        <f t="shared" si="3"/>
        <v>67.09</v>
      </c>
      <c r="M7" s="52">
        <f>T!M18</f>
        <v>45.95</v>
      </c>
      <c r="N7" s="54">
        <f>T!N18</f>
        <v>25</v>
      </c>
      <c r="O7" s="54">
        <f>T!O18</f>
        <v>0</v>
      </c>
      <c r="P7" s="35">
        <f t="shared" si="4"/>
        <v>25</v>
      </c>
      <c r="Q7" s="52">
        <f>T!Q18</f>
        <v>40.58</v>
      </c>
      <c r="R7" s="54">
        <f>T!R18</f>
        <v>24</v>
      </c>
      <c r="S7" s="54">
        <f>T!S18</f>
        <v>27</v>
      </c>
      <c r="T7" s="35">
        <f t="shared" si="5"/>
        <v>51</v>
      </c>
      <c r="U7" s="5">
        <f t="shared" si="6"/>
        <v>215.59</v>
      </c>
      <c r="V7" s="2" t="s">
        <v>421</v>
      </c>
    </row>
    <row r="8" spans="1:22" ht="12.75">
      <c r="A8" s="4">
        <v>3016</v>
      </c>
      <c r="B8" s="1" t="s">
        <v>157</v>
      </c>
      <c r="C8" s="1" t="s">
        <v>158</v>
      </c>
      <c r="D8" s="1" t="s">
        <v>311</v>
      </c>
      <c r="E8" s="50">
        <f>T!E14</f>
        <v>43.88</v>
      </c>
      <c r="F8" s="41">
        <f>T!F14</f>
        <v>0</v>
      </c>
      <c r="G8" s="5">
        <f t="shared" si="0"/>
        <v>43.88</v>
      </c>
      <c r="H8" s="5">
        <f t="shared" si="1"/>
        <v>76.12</v>
      </c>
      <c r="I8" s="50">
        <f>T!I14</f>
        <v>33.81</v>
      </c>
      <c r="J8" s="41">
        <f>T!J14</f>
        <v>0</v>
      </c>
      <c r="K8" s="5">
        <f t="shared" si="2"/>
        <v>33.81</v>
      </c>
      <c r="L8" s="5">
        <f t="shared" si="3"/>
        <v>66.19</v>
      </c>
      <c r="M8" s="52">
        <f>T!M14</f>
        <v>34.44</v>
      </c>
      <c r="N8" s="54">
        <f>T!N14</f>
        <v>20</v>
      </c>
      <c r="O8" s="54">
        <f>T!O14</f>
        <v>8</v>
      </c>
      <c r="P8" s="35">
        <f t="shared" si="4"/>
        <v>28</v>
      </c>
      <c r="Q8" s="52">
        <f>T!Q14</f>
        <v>46.34</v>
      </c>
      <c r="R8" s="54">
        <f>T!R14</f>
        <v>23</v>
      </c>
      <c r="S8" s="54">
        <f>T!S14</f>
        <v>20</v>
      </c>
      <c r="T8" s="35">
        <f t="shared" si="5"/>
        <v>43</v>
      </c>
      <c r="U8" s="5">
        <f t="shared" si="6"/>
        <v>213.31</v>
      </c>
      <c r="V8" s="2" t="s">
        <v>422</v>
      </c>
    </row>
    <row r="9" spans="1:22" ht="12.75">
      <c r="A9" s="4">
        <v>3019</v>
      </c>
      <c r="B9" s="1" t="s">
        <v>370</v>
      </c>
      <c r="C9" s="1" t="s">
        <v>379</v>
      </c>
      <c r="D9" s="1" t="s">
        <v>82</v>
      </c>
      <c r="E9" s="50">
        <f>T!E17</f>
        <v>44.97</v>
      </c>
      <c r="F9" s="41">
        <f>T!F17</f>
        <v>0</v>
      </c>
      <c r="G9" s="5">
        <f t="shared" si="0"/>
        <v>44.97</v>
      </c>
      <c r="H9" s="5">
        <f t="shared" si="1"/>
        <v>75.03</v>
      </c>
      <c r="I9" s="50">
        <f>T!I17</f>
        <v>36.97</v>
      </c>
      <c r="J9" s="41">
        <f>T!J17</f>
        <v>0</v>
      </c>
      <c r="K9" s="5">
        <f t="shared" si="2"/>
        <v>36.97</v>
      </c>
      <c r="L9" s="5">
        <f t="shared" si="3"/>
        <v>63.03</v>
      </c>
      <c r="M9" s="52">
        <f>T!M17</f>
        <v>31.65</v>
      </c>
      <c r="N9" s="54">
        <f>T!N17</f>
        <v>23</v>
      </c>
      <c r="O9" s="54">
        <f>T!O17</f>
        <v>8</v>
      </c>
      <c r="P9" s="35">
        <f t="shared" si="4"/>
        <v>31</v>
      </c>
      <c r="Q9" s="52">
        <f>T!Q17</f>
        <v>45.26</v>
      </c>
      <c r="R9" s="54">
        <f>T!R17</f>
        <v>24</v>
      </c>
      <c r="S9" s="54">
        <f>T!S17</f>
        <v>20</v>
      </c>
      <c r="T9" s="35">
        <f t="shared" si="5"/>
        <v>44</v>
      </c>
      <c r="U9" s="5">
        <f t="shared" si="6"/>
        <v>213.06</v>
      </c>
      <c r="V9" s="2" t="s">
        <v>423</v>
      </c>
    </row>
    <row r="10" spans="1:22" ht="12.75">
      <c r="A10" s="4">
        <v>3015</v>
      </c>
      <c r="B10" s="1" t="s">
        <v>27</v>
      </c>
      <c r="C10" s="1" t="s">
        <v>28</v>
      </c>
      <c r="D10" s="1" t="s">
        <v>274</v>
      </c>
      <c r="E10" s="50">
        <f>T!E13</f>
        <v>43.57</v>
      </c>
      <c r="F10" s="41">
        <f>T!F13</f>
        <v>0</v>
      </c>
      <c r="G10" s="5">
        <f t="shared" si="0"/>
        <v>43.57</v>
      </c>
      <c r="H10" s="5">
        <f t="shared" si="1"/>
        <v>76.43</v>
      </c>
      <c r="I10" s="50">
        <f>T!I13</f>
        <v>37.2</v>
      </c>
      <c r="J10" s="41">
        <f>T!J13</f>
        <v>0</v>
      </c>
      <c r="K10" s="5">
        <f t="shared" si="2"/>
        <v>37.2</v>
      </c>
      <c r="L10" s="5">
        <f t="shared" si="3"/>
        <v>62.8</v>
      </c>
      <c r="M10" s="52">
        <f>T!M13</f>
        <v>38.34</v>
      </c>
      <c r="N10" s="54">
        <f>T!N13</f>
        <v>19</v>
      </c>
      <c r="O10" s="54">
        <f>T!O13</f>
        <v>0</v>
      </c>
      <c r="P10" s="35">
        <f t="shared" si="4"/>
        <v>19</v>
      </c>
      <c r="Q10" s="52">
        <f>T!Q13</f>
        <v>44.59</v>
      </c>
      <c r="R10" s="54">
        <f>T!R13</f>
        <v>24</v>
      </c>
      <c r="S10" s="54">
        <f>T!S13</f>
        <v>27</v>
      </c>
      <c r="T10" s="35">
        <f t="shared" si="5"/>
        <v>51</v>
      </c>
      <c r="U10" s="5">
        <f t="shared" si="6"/>
        <v>209.23000000000002</v>
      </c>
      <c r="V10" s="2" t="s">
        <v>424</v>
      </c>
    </row>
    <row r="11" spans="1:22" ht="12.75">
      <c r="A11" s="80" t="s">
        <v>414</v>
      </c>
      <c r="B11" s="1" t="s">
        <v>249</v>
      </c>
      <c r="C11" s="1" t="s">
        <v>55</v>
      </c>
      <c r="D11" s="39" t="s">
        <v>253</v>
      </c>
      <c r="E11" s="50">
        <f>T!E3</f>
        <v>43.75</v>
      </c>
      <c r="F11" s="41">
        <f>T!F3</f>
        <v>0</v>
      </c>
      <c r="G11" s="5">
        <f>SUM(E11:F11)</f>
        <v>43.75</v>
      </c>
      <c r="H11" s="5">
        <f>120-G11</f>
        <v>76.25</v>
      </c>
      <c r="I11" s="50">
        <f>T!I3</f>
        <v>35.74</v>
      </c>
      <c r="J11" s="41">
        <f>T!J3</f>
        <v>0</v>
      </c>
      <c r="K11" s="5">
        <f>SUM(I11:J11)</f>
        <v>35.74</v>
      </c>
      <c r="L11" s="5">
        <f>100-K11</f>
        <v>64.25999999999999</v>
      </c>
      <c r="M11" s="52">
        <f>T!M3</f>
        <v>35.79</v>
      </c>
      <c r="N11" s="54">
        <f>T!N3</f>
        <v>19</v>
      </c>
      <c r="O11" s="54">
        <f>T!O3</f>
        <v>0</v>
      </c>
      <c r="P11" s="35">
        <f>SUM(N11:O11)</f>
        <v>19</v>
      </c>
      <c r="Q11" s="52">
        <f>T!Q3</f>
        <v>47.77</v>
      </c>
      <c r="R11" s="54">
        <f>T!R3</f>
        <v>24</v>
      </c>
      <c r="S11" s="54">
        <f>T!S3</f>
        <v>20</v>
      </c>
      <c r="T11" s="35">
        <f>SUM(R11:S11)</f>
        <v>44</v>
      </c>
      <c r="U11" s="5">
        <f>SUM(H11,L11,P11,T11)</f>
        <v>203.51</v>
      </c>
      <c r="V11" s="2" t="s">
        <v>425</v>
      </c>
    </row>
    <row r="12" spans="1:22" ht="12.75">
      <c r="A12" s="4">
        <v>3009</v>
      </c>
      <c r="B12" s="1" t="s">
        <v>370</v>
      </c>
      <c r="C12" s="1" t="s">
        <v>371</v>
      </c>
      <c r="D12" s="39" t="s">
        <v>82</v>
      </c>
      <c r="E12" s="50">
        <f>T!E7</f>
        <v>45.38</v>
      </c>
      <c r="F12" s="41">
        <f>T!F7</f>
        <v>5</v>
      </c>
      <c r="G12" s="5">
        <f t="shared" si="0"/>
        <v>50.38</v>
      </c>
      <c r="H12" s="5">
        <f t="shared" si="1"/>
        <v>69.62</v>
      </c>
      <c r="I12" s="50">
        <f>T!I7</f>
        <v>41.14</v>
      </c>
      <c r="J12" s="41">
        <f>T!J7</f>
        <v>0</v>
      </c>
      <c r="K12" s="5">
        <f t="shared" si="2"/>
        <v>41.14</v>
      </c>
      <c r="L12" s="5">
        <f t="shared" si="3"/>
        <v>58.86</v>
      </c>
      <c r="M12" s="52">
        <f>T!M7</f>
        <v>33.06</v>
      </c>
      <c r="N12" s="54">
        <f>T!N7</f>
        <v>23</v>
      </c>
      <c r="O12" s="54">
        <f>T!O7</f>
        <v>8</v>
      </c>
      <c r="P12" s="35">
        <f t="shared" si="4"/>
        <v>31</v>
      </c>
      <c r="Q12" s="52">
        <f>T!Q7</f>
        <v>45.41</v>
      </c>
      <c r="R12" s="54">
        <f>T!R7</f>
        <v>24</v>
      </c>
      <c r="S12" s="54">
        <f>T!S7</f>
        <v>20</v>
      </c>
      <c r="T12" s="35">
        <f t="shared" si="5"/>
        <v>44</v>
      </c>
      <c r="U12" s="5">
        <f t="shared" si="6"/>
        <v>203.48000000000002</v>
      </c>
      <c r="V12" s="2" t="s">
        <v>426</v>
      </c>
    </row>
    <row r="13" spans="1:22" ht="12.75">
      <c r="A13" s="4">
        <v>3021</v>
      </c>
      <c r="B13" t="s">
        <v>228</v>
      </c>
      <c r="C13" t="s">
        <v>229</v>
      </c>
      <c r="D13" s="1" t="s">
        <v>316</v>
      </c>
      <c r="E13" s="50">
        <f>T!E19</f>
        <v>42.67</v>
      </c>
      <c r="F13" s="41">
        <f>T!F19</f>
        <v>5</v>
      </c>
      <c r="G13" s="5">
        <f t="shared" si="0"/>
        <v>47.67</v>
      </c>
      <c r="H13" s="5">
        <f t="shared" si="1"/>
        <v>72.33</v>
      </c>
      <c r="I13" s="50">
        <f>T!I19</f>
        <v>36.31</v>
      </c>
      <c r="J13" s="41">
        <f>T!J19</f>
        <v>0</v>
      </c>
      <c r="K13" s="5">
        <f t="shared" si="2"/>
        <v>36.31</v>
      </c>
      <c r="L13" s="5">
        <f t="shared" si="3"/>
        <v>63.69</v>
      </c>
      <c r="M13" s="52">
        <f>T!M19</f>
        <v>34.45</v>
      </c>
      <c r="N13" s="54">
        <f>T!N19</f>
        <v>25</v>
      </c>
      <c r="O13" s="54">
        <f>T!O19</f>
        <v>0</v>
      </c>
      <c r="P13" s="35">
        <f t="shared" si="4"/>
        <v>25</v>
      </c>
      <c r="Q13" s="52">
        <f>T!Q19</f>
        <v>49.68</v>
      </c>
      <c r="R13" s="54">
        <f>T!R19</f>
        <v>19</v>
      </c>
      <c r="S13" s="54">
        <f>T!S19</f>
        <v>20</v>
      </c>
      <c r="T13" s="35">
        <f t="shared" si="5"/>
        <v>39</v>
      </c>
      <c r="U13" s="5">
        <f t="shared" si="6"/>
        <v>200.01999999999998</v>
      </c>
      <c r="V13" s="2" t="s">
        <v>427</v>
      </c>
    </row>
    <row r="14" spans="1:22" ht="12.75">
      <c r="A14" s="4">
        <v>3012</v>
      </c>
      <c r="B14" s="1" t="s">
        <v>52</v>
      </c>
      <c r="C14" s="1" t="s">
        <v>53</v>
      </c>
      <c r="D14" s="1" t="s">
        <v>271</v>
      </c>
      <c r="E14" s="50">
        <f>T!E10</f>
        <v>46.47</v>
      </c>
      <c r="F14" s="41">
        <f>T!F10</f>
        <v>0</v>
      </c>
      <c r="G14" s="5">
        <f t="shared" si="0"/>
        <v>46.47</v>
      </c>
      <c r="H14" s="5">
        <f t="shared" si="1"/>
        <v>73.53</v>
      </c>
      <c r="I14" s="50">
        <f>T!I10</f>
        <v>39.16</v>
      </c>
      <c r="J14" s="41">
        <f>T!J10</f>
        <v>5</v>
      </c>
      <c r="K14" s="5">
        <f t="shared" si="2"/>
        <v>44.16</v>
      </c>
      <c r="L14" s="5">
        <f t="shared" si="3"/>
        <v>55.84</v>
      </c>
      <c r="M14" s="52">
        <f>T!M10</f>
        <v>32.49</v>
      </c>
      <c r="N14" s="54">
        <f>T!N10</f>
        <v>22</v>
      </c>
      <c r="O14" s="54">
        <f>T!O10</f>
        <v>8</v>
      </c>
      <c r="P14" s="35">
        <f t="shared" si="4"/>
        <v>30</v>
      </c>
      <c r="Q14" s="52">
        <f>T!Q10</f>
        <v>39.95</v>
      </c>
      <c r="R14" s="54">
        <f>T!R10</f>
        <v>25</v>
      </c>
      <c r="S14" s="54">
        <f>T!S10</f>
        <v>9</v>
      </c>
      <c r="T14" s="35">
        <f t="shared" si="5"/>
        <v>34</v>
      </c>
      <c r="U14" s="5">
        <f>SUM(H14,L14,P14,T14)</f>
        <v>193.37</v>
      </c>
      <c r="V14" s="2" t="s">
        <v>428</v>
      </c>
    </row>
    <row r="15" spans="1:22" ht="12.75">
      <c r="A15" s="4">
        <v>3013</v>
      </c>
      <c r="B15" s="1" t="s">
        <v>376</v>
      </c>
      <c r="C15" s="1" t="s">
        <v>377</v>
      </c>
      <c r="D15" s="1" t="s">
        <v>82</v>
      </c>
      <c r="E15" s="50">
        <f>T!E11</f>
        <v>51.14</v>
      </c>
      <c r="F15" s="41">
        <f>T!F11</f>
        <v>0</v>
      </c>
      <c r="G15" s="5">
        <f>SUM(E15:F15)</f>
        <v>51.14</v>
      </c>
      <c r="H15" s="5">
        <f>120-G15</f>
        <v>68.86</v>
      </c>
      <c r="I15" s="50">
        <f>T!I11</f>
        <v>40.84</v>
      </c>
      <c r="J15" s="41">
        <f>T!J11</f>
        <v>5</v>
      </c>
      <c r="K15" s="5">
        <f>SUM(I15:J15)</f>
        <v>45.84</v>
      </c>
      <c r="L15" s="5">
        <f>100-K15</f>
        <v>54.16</v>
      </c>
      <c r="M15" s="52">
        <f>T!M11</f>
        <v>33.66</v>
      </c>
      <c r="N15" s="54">
        <f>T!N11</f>
        <v>25</v>
      </c>
      <c r="O15" s="54">
        <f>T!O11</f>
        <v>8</v>
      </c>
      <c r="P15" s="35">
        <f>SUM(N15:O15)</f>
        <v>33</v>
      </c>
      <c r="Q15" s="52">
        <f>T!Q11</f>
        <v>49.81</v>
      </c>
      <c r="R15" s="54">
        <f>T!R11</f>
        <v>22</v>
      </c>
      <c r="S15" s="54">
        <f>T!S11</f>
        <v>14</v>
      </c>
      <c r="T15" s="35">
        <f>SUM(R15:S15)</f>
        <v>36</v>
      </c>
      <c r="U15" s="5">
        <f>SUM(H15,L15,P15,T15)</f>
        <v>192.01999999999998</v>
      </c>
      <c r="V15" s="2" t="s">
        <v>429</v>
      </c>
    </row>
    <row r="16" spans="1:22" ht="12.75">
      <c r="A16" s="4">
        <v>3022</v>
      </c>
      <c r="B16" s="1" t="s">
        <v>33</v>
      </c>
      <c r="C16" s="1" t="s">
        <v>37</v>
      </c>
      <c r="D16" s="1" t="s">
        <v>316</v>
      </c>
      <c r="E16" s="50">
        <f>T!E20</f>
        <v>44.23</v>
      </c>
      <c r="F16" s="41">
        <f>T!F20</f>
        <v>0</v>
      </c>
      <c r="G16" s="5">
        <f t="shared" si="0"/>
        <v>44.23</v>
      </c>
      <c r="H16" s="5">
        <f t="shared" si="1"/>
        <v>75.77000000000001</v>
      </c>
      <c r="I16" s="50">
        <f>T!I20</f>
        <v>42.23</v>
      </c>
      <c r="J16" s="41">
        <f>T!J20</f>
        <v>10</v>
      </c>
      <c r="K16" s="5">
        <f t="shared" si="2"/>
        <v>52.23</v>
      </c>
      <c r="L16" s="5">
        <f t="shared" si="3"/>
        <v>47.77</v>
      </c>
      <c r="M16" s="52">
        <f>T!M20</f>
        <v>39.21</v>
      </c>
      <c r="N16" s="54">
        <f>T!N20</f>
        <v>23</v>
      </c>
      <c r="O16" s="54">
        <f>T!O20</f>
        <v>0</v>
      </c>
      <c r="P16" s="35">
        <f t="shared" si="4"/>
        <v>23</v>
      </c>
      <c r="Q16" s="52">
        <f>T!Q20</f>
        <v>48.77</v>
      </c>
      <c r="R16" s="54">
        <f>T!R20</f>
        <v>23</v>
      </c>
      <c r="S16" s="54">
        <f>T!S20</f>
        <v>20</v>
      </c>
      <c r="T16" s="35">
        <f t="shared" si="5"/>
        <v>43</v>
      </c>
      <c r="U16" s="5">
        <f t="shared" si="6"/>
        <v>189.54000000000002</v>
      </c>
      <c r="V16" s="2" t="s">
        <v>430</v>
      </c>
    </row>
    <row r="17" spans="1:22" ht="12.75">
      <c r="A17" s="4">
        <v>3017</v>
      </c>
      <c r="B17" s="1" t="s">
        <v>139</v>
      </c>
      <c r="C17" s="1" t="s">
        <v>378</v>
      </c>
      <c r="D17" s="1" t="s">
        <v>194</v>
      </c>
      <c r="E17" s="50">
        <f>T!E15</f>
        <v>46.22</v>
      </c>
      <c r="F17" s="41">
        <f>T!F15</f>
        <v>10</v>
      </c>
      <c r="G17" s="5">
        <f t="shared" si="0"/>
        <v>56.22</v>
      </c>
      <c r="H17" s="5">
        <f t="shared" si="1"/>
        <v>63.78</v>
      </c>
      <c r="I17" s="50">
        <f>T!I15</f>
        <v>33.09</v>
      </c>
      <c r="J17" s="41">
        <f>T!J15</f>
        <v>5</v>
      </c>
      <c r="K17" s="5">
        <f t="shared" si="2"/>
        <v>38.09</v>
      </c>
      <c r="L17" s="5">
        <f t="shared" si="3"/>
        <v>61.91</v>
      </c>
      <c r="M17" s="52">
        <f>T!M15</f>
        <v>32.39</v>
      </c>
      <c r="N17" s="54">
        <f>T!N15</f>
        <v>26</v>
      </c>
      <c r="O17" s="54">
        <f>T!O15</f>
        <v>0</v>
      </c>
      <c r="P17" s="35">
        <f t="shared" si="4"/>
        <v>26</v>
      </c>
      <c r="Q17" s="52">
        <f>T!Q15</f>
        <v>48.37</v>
      </c>
      <c r="R17" s="54">
        <f>T!R15</f>
        <v>20</v>
      </c>
      <c r="S17" s="54">
        <f>T!S15</f>
        <v>9</v>
      </c>
      <c r="T17" s="35">
        <f t="shared" si="5"/>
        <v>29</v>
      </c>
      <c r="U17" s="5">
        <f t="shared" si="6"/>
        <v>180.69</v>
      </c>
      <c r="V17" s="2" t="s">
        <v>431</v>
      </c>
    </row>
    <row r="18" spans="1:27" ht="12.75">
      <c r="A18" s="4">
        <v>3010</v>
      </c>
      <c r="B18" s="1" t="s">
        <v>372</v>
      </c>
      <c r="C18" s="1" t="s">
        <v>375</v>
      </c>
      <c r="D18" s="1" t="s">
        <v>293</v>
      </c>
      <c r="E18" s="50">
        <f>T!E8</f>
        <v>53.37</v>
      </c>
      <c r="F18" s="41">
        <f>T!F8</f>
        <v>0</v>
      </c>
      <c r="G18" s="5">
        <f t="shared" si="0"/>
        <v>53.37</v>
      </c>
      <c r="H18" s="5">
        <f t="shared" si="1"/>
        <v>66.63</v>
      </c>
      <c r="I18" s="50">
        <f>T!I8</f>
        <v>39.24</v>
      </c>
      <c r="J18" s="41">
        <f>T!J8</f>
        <v>0</v>
      </c>
      <c r="K18" s="5">
        <f t="shared" si="2"/>
        <v>39.24</v>
      </c>
      <c r="L18" s="5">
        <f t="shared" si="3"/>
        <v>60.76</v>
      </c>
      <c r="M18" s="52">
        <f>T!M8</f>
        <v>37.99</v>
      </c>
      <c r="N18" s="54">
        <f>T!N8</f>
        <v>15</v>
      </c>
      <c r="O18" s="54">
        <f>T!O8</f>
        <v>0</v>
      </c>
      <c r="P18" s="35">
        <f t="shared" si="4"/>
        <v>15</v>
      </c>
      <c r="Q18" s="52">
        <f>T!Q8</f>
        <v>48.02</v>
      </c>
      <c r="R18" s="54">
        <f>T!R8</f>
        <v>24</v>
      </c>
      <c r="S18" s="54">
        <f>T!S8</f>
        <v>9</v>
      </c>
      <c r="T18" s="35">
        <f t="shared" si="5"/>
        <v>33</v>
      </c>
      <c r="U18" s="5">
        <f t="shared" si="6"/>
        <v>175.39</v>
      </c>
      <c r="V18" s="2" t="s">
        <v>432</v>
      </c>
      <c r="AA18" s="7"/>
    </row>
    <row r="19" spans="1:22" ht="12.75">
      <c r="A19" s="4">
        <v>3011</v>
      </c>
      <c r="B19" s="1" t="s">
        <v>154</v>
      </c>
      <c r="C19" s="1" t="s">
        <v>374</v>
      </c>
      <c r="D19" s="1" t="s">
        <v>271</v>
      </c>
      <c r="E19" s="50">
        <f>T!E9</f>
        <v>0</v>
      </c>
      <c r="F19" s="41">
        <f>T!F9</f>
        <v>120</v>
      </c>
      <c r="G19" s="5">
        <f t="shared" si="0"/>
        <v>120</v>
      </c>
      <c r="H19" s="5">
        <f t="shared" si="1"/>
        <v>0</v>
      </c>
      <c r="I19" s="50">
        <f>T!I9</f>
        <v>32.74</v>
      </c>
      <c r="J19" s="41">
        <f>T!J9</f>
        <v>0</v>
      </c>
      <c r="K19" s="5">
        <f t="shared" si="2"/>
        <v>32.74</v>
      </c>
      <c r="L19" s="5">
        <f t="shared" si="3"/>
        <v>67.25999999999999</v>
      </c>
      <c r="M19" s="52">
        <f>T!M9</f>
        <v>37.02</v>
      </c>
      <c r="N19" s="54">
        <f>T!N9</f>
        <v>24</v>
      </c>
      <c r="O19" s="54">
        <f>T!O9</f>
        <v>0</v>
      </c>
      <c r="P19" s="35">
        <f t="shared" si="4"/>
        <v>24</v>
      </c>
      <c r="Q19" s="52">
        <f>T!Q9</f>
        <v>44.34</v>
      </c>
      <c r="R19" s="54">
        <f>T!R9</f>
        <v>23</v>
      </c>
      <c r="S19" s="54">
        <f>T!S9</f>
        <v>27</v>
      </c>
      <c r="T19" s="35">
        <f t="shared" si="5"/>
        <v>50</v>
      </c>
      <c r="U19" s="5">
        <f t="shared" si="6"/>
        <v>141.26</v>
      </c>
      <c r="V19" s="2" t="s">
        <v>433</v>
      </c>
    </row>
    <row r="20" spans="1:22" ht="12.75">
      <c r="A20" s="4">
        <v>3024</v>
      </c>
      <c r="B20" s="1" t="s">
        <v>154</v>
      </c>
      <c r="C20" s="1" t="s">
        <v>373</v>
      </c>
      <c r="D20" s="1" t="s">
        <v>276</v>
      </c>
      <c r="E20" s="50">
        <f>T!E22</f>
        <v>0</v>
      </c>
      <c r="F20" s="41">
        <f>T!F22</f>
        <v>120</v>
      </c>
      <c r="G20" s="5">
        <f t="shared" si="0"/>
        <v>120</v>
      </c>
      <c r="H20" s="5">
        <f t="shared" si="1"/>
        <v>0</v>
      </c>
      <c r="I20" s="50">
        <f>T!I22</f>
        <v>36.32</v>
      </c>
      <c r="J20" s="41">
        <f>T!J22</f>
        <v>0</v>
      </c>
      <c r="K20" s="5">
        <f t="shared" si="2"/>
        <v>36.32</v>
      </c>
      <c r="L20" s="5">
        <f t="shared" si="3"/>
        <v>63.68</v>
      </c>
      <c r="M20" s="52">
        <f>T!M22</f>
        <v>32.58</v>
      </c>
      <c r="N20" s="54">
        <f>T!N22</f>
        <v>24</v>
      </c>
      <c r="O20" s="54">
        <f>T!O22</f>
        <v>8</v>
      </c>
      <c r="P20" s="35">
        <f t="shared" si="4"/>
        <v>32</v>
      </c>
      <c r="Q20" s="52">
        <f>T!Q22</f>
        <v>45.36</v>
      </c>
      <c r="R20" s="54">
        <f>T!R22</f>
        <v>22</v>
      </c>
      <c r="S20" s="54">
        <f>T!S22</f>
        <v>20</v>
      </c>
      <c r="T20" s="35">
        <f t="shared" si="5"/>
        <v>42</v>
      </c>
      <c r="U20" s="5">
        <f t="shared" si="6"/>
        <v>137.68</v>
      </c>
      <c r="V20" s="2" t="s">
        <v>434</v>
      </c>
    </row>
    <row r="21" spans="1:22" ht="12.75">
      <c r="A21" s="4">
        <v>3005</v>
      </c>
      <c r="B21" t="s">
        <v>98</v>
      </c>
      <c r="C21" t="s">
        <v>381</v>
      </c>
      <c r="D21" s="39" t="s">
        <v>253</v>
      </c>
      <c r="E21" s="50">
        <f>T!E5</f>
        <v>51.1</v>
      </c>
      <c r="F21" s="41">
        <f>T!F5</f>
        <v>0</v>
      </c>
      <c r="G21" s="5">
        <f>SUM(E21:F21)</f>
        <v>51.1</v>
      </c>
      <c r="H21" s="5">
        <f>120-G21</f>
        <v>68.9</v>
      </c>
      <c r="I21" s="50">
        <f>T!I5</f>
        <v>39.83</v>
      </c>
      <c r="J21" s="41">
        <f>T!J5</f>
        <v>0</v>
      </c>
      <c r="K21" s="5">
        <f>SUM(I21:J21)</f>
        <v>39.83</v>
      </c>
      <c r="L21" s="5">
        <f>100-K21</f>
        <v>60.17</v>
      </c>
      <c r="M21" s="52" t="str">
        <f>T!M5</f>
        <v>не явка</v>
      </c>
      <c r="N21" s="54">
        <f>T!N5</f>
        <v>0</v>
      </c>
      <c r="O21" s="54">
        <f>T!O5</f>
        <v>0</v>
      </c>
      <c r="P21" s="35">
        <f>SUM(N21:O21)</f>
        <v>0</v>
      </c>
      <c r="Q21" s="52">
        <f>T!Q5</f>
        <v>0</v>
      </c>
      <c r="R21" s="54">
        <f>T!R5</f>
        <v>0</v>
      </c>
      <c r="S21" s="54">
        <f>T!S5</f>
        <v>0</v>
      </c>
      <c r="T21" s="35">
        <f>SUM(R21:S21)</f>
        <v>0</v>
      </c>
      <c r="U21" s="5">
        <f>SUM(H21,L21,P21,T21)</f>
        <v>129.07</v>
      </c>
      <c r="V21" s="2" t="s">
        <v>435</v>
      </c>
    </row>
    <row r="22" spans="1:22" ht="12.75">
      <c r="A22" s="4">
        <v>3008</v>
      </c>
      <c r="B22" s="1" t="s">
        <v>224</v>
      </c>
      <c r="C22" s="1" t="s">
        <v>225</v>
      </c>
      <c r="D22" s="1" t="s">
        <v>293</v>
      </c>
      <c r="E22" s="50">
        <f>T!E6</f>
        <v>0</v>
      </c>
      <c r="F22" s="41">
        <f>T!F6</f>
        <v>120</v>
      </c>
      <c r="G22" s="5">
        <f>SUM(E22:F22)</f>
        <v>120</v>
      </c>
      <c r="H22" s="5">
        <f>120-G22</f>
        <v>0</v>
      </c>
      <c r="I22" s="50">
        <f>T!I6</f>
        <v>36.52</v>
      </c>
      <c r="J22" s="41">
        <f>T!J6</f>
        <v>0</v>
      </c>
      <c r="K22" s="5">
        <f>SUM(I22:J22)</f>
        <v>36.52</v>
      </c>
      <c r="L22" s="5">
        <f>100-K22</f>
        <v>63.48</v>
      </c>
      <c r="M22" s="52">
        <f>T!M6</f>
        <v>36.69</v>
      </c>
      <c r="N22" s="54">
        <f>T!N6</f>
        <v>23</v>
      </c>
      <c r="O22" s="54">
        <f>T!O6</f>
        <v>0</v>
      </c>
      <c r="P22" s="35">
        <f>SUM(N22:O22)</f>
        <v>23</v>
      </c>
      <c r="Q22" s="52">
        <f>T!Q6</f>
        <v>50.13</v>
      </c>
      <c r="R22" s="54">
        <f>T!R6</f>
        <v>24</v>
      </c>
      <c r="S22" s="54">
        <f>T!S6</f>
        <v>14</v>
      </c>
      <c r="T22" s="35">
        <f>SUM(R22:S22)</f>
        <v>38</v>
      </c>
      <c r="U22" s="5">
        <f>SUM(H22,L22,P22,T22)</f>
        <v>124.47999999999999</v>
      </c>
      <c r="V22" s="2" t="s">
        <v>436</v>
      </c>
    </row>
    <row r="23" spans="1:22" ht="12.75">
      <c r="A23" s="4">
        <v>3023</v>
      </c>
      <c r="B23" s="1" t="s">
        <v>35</v>
      </c>
      <c r="C23" s="1" t="s">
        <v>54</v>
      </c>
      <c r="D23" s="1" t="s">
        <v>274</v>
      </c>
      <c r="E23" s="50">
        <f>T!E21</f>
        <v>0</v>
      </c>
      <c r="F23" s="41">
        <f>T!F21</f>
        <v>120</v>
      </c>
      <c r="G23" s="5">
        <f t="shared" si="0"/>
        <v>120</v>
      </c>
      <c r="H23" s="5">
        <f t="shared" si="1"/>
        <v>0</v>
      </c>
      <c r="I23" s="50">
        <f>T!I21</f>
        <v>0</v>
      </c>
      <c r="J23" s="41">
        <f>T!J21</f>
        <v>100</v>
      </c>
      <c r="K23" s="5">
        <f t="shared" si="2"/>
        <v>100</v>
      </c>
      <c r="L23" s="5">
        <f t="shared" si="3"/>
        <v>0</v>
      </c>
      <c r="M23" s="52">
        <f>T!M21</f>
        <v>32.29</v>
      </c>
      <c r="N23" s="54">
        <f>T!N21</f>
        <v>21</v>
      </c>
      <c r="O23" s="54">
        <f>T!O21</f>
        <v>0</v>
      </c>
      <c r="P23" s="35">
        <f t="shared" si="4"/>
        <v>21</v>
      </c>
      <c r="Q23" s="52">
        <f>T!Q21</f>
        <v>49.77</v>
      </c>
      <c r="R23" s="54">
        <f>T!R21</f>
        <v>25</v>
      </c>
      <c r="S23" s="54">
        <f>T!S21</f>
        <v>14</v>
      </c>
      <c r="T23" s="35">
        <f t="shared" si="5"/>
        <v>39</v>
      </c>
      <c r="U23" s="5">
        <f t="shared" si="6"/>
        <v>60</v>
      </c>
      <c r="V23" s="2" t="s">
        <v>437</v>
      </c>
    </row>
    <row r="24" spans="1:22" ht="12.75">
      <c r="A24" s="4"/>
      <c r="B24" s="1"/>
      <c r="C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6"/>
    </row>
    <row r="25" spans="1:22" ht="12.75">
      <c r="A25" s="4"/>
      <c r="B25" s="1"/>
      <c r="C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</row>
    <row r="26" spans="1:22" ht="12.75">
      <c r="A26" s="4"/>
      <c r="B26" s="1"/>
      <c r="C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1"/>
      <c r="C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1"/>
      <c r="C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1"/>
      <c r="C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6" ht="12.75">
      <c r="A30" s="4"/>
      <c r="B30" s="1"/>
      <c r="C30" s="1"/>
      <c r="E30" s="34" t="s">
        <v>279</v>
      </c>
      <c r="F30" s="48">
        <f>Макси!F40</f>
        <v>40</v>
      </c>
      <c r="G30" s="78" t="s">
        <v>280</v>
      </c>
      <c r="H30" s="48">
        <f>Макси!H40</f>
        <v>60</v>
      </c>
      <c r="I30" s="34" t="s">
        <v>279</v>
      </c>
      <c r="J30" s="48">
        <f>Макси!J40</f>
        <v>35</v>
      </c>
      <c r="K30" s="78" t="s">
        <v>280</v>
      </c>
      <c r="L30" s="48">
        <f>Макси!L40</f>
        <v>52</v>
      </c>
      <c r="M30" s="5"/>
      <c r="N30" s="5"/>
      <c r="O30" s="5"/>
      <c r="P30" s="34" t="s">
        <v>279</v>
      </c>
      <c r="Q30" s="48">
        <f>Макси!Q40</f>
        <v>35</v>
      </c>
      <c r="R30" s="78" t="s">
        <v>280</v>
      </c>
      <c r="S30" s="48">
        <f>Макси!S40</f>
        <v>53</v>
      </c>
      <c r="T30" s="5"/>
      <c r="U30" s="5"/>
      <c r="V30" s="5"/>
      <c r="W30" s="7" t="s">
        <v>281</v>
      </c>
      <c r="X30">
        <f>Макси!X40</f>
        <v>155</v>
      </c>
      <c r="Y30">
        <f>Макси!Y40</f>
        <v>142</v>
      </c>
      <c r="Z30">
        <f>Макси!Z40</f>
        <v>140</v>
      </c>
    </row>
    <row r="31" spans="1:22" ht="12.75">
      <c r="A31" s="4"/>
      <c r="B31" s="1"/>
      <c r="C31" s="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</row>
    <row r="32" spans="5:22" ht="12.75">
      <c r="E32" s="86" t="s">
        <v>20</v>
      </c>
      <c r="F32" s="86"/>
      <c r="G32" s="86"/>
      <c r="H32" s="86"/>
      <c r="I32" s="86" t="s">
        <v>21</v>
      </c>
      <c r="J32" s="86"/>
      <c r="K32" s="86"/>
      <c r="L32" s="86"/>
      <c r="M32" s="5"/>
      <c r="N32" s="5"/>
      <c r="O32" s="86" t="s">
        <v>25</v>
      </c>
      <c r="P32" s="86"/>
      <c r="Q32" s="86"/>
      <c r="R32" s="86"/>
      <c r="S32" s="86"/>
      <c r="T32" s="5"/>
      <c r="U32" s="5"/>
      <c r="V32" s="6"/>
    </row>
    <row r="33" spans="1:26" ht="38.25">
      <c r="A33" s="2" t="s">
        <v>0</v>
      </c>
      <c r="B33" s="2" t="s">
        <v>1</v>
      </c>
      <c r="C33" s="2" t="s">
        <v>2</v>
      </c>
      <c r="D33" s="3" t="s">
        <v>5</v>
      </c>
      <c r="E33" s="3" t="s">
        <v>9</v>
      </c>
      <c r="F33" s="3" t="s">
        <v>10</v>
      </c>
      <c r="G33" s="77" t="s">
        <v>24</v>
      </c>
      <c r="H33" s="2" t="s">
        <v>11</v>
      </c>
      <c r="I33" s="3" t="s">
        <v>9</v>
      </c>
      <c r="J33" s="3" t="s">
        <v>10</v>
      </c>
      <c r="K33" s="77" t="s">
        <v>24</v>
      </c>
      <c r="L33" s="2" t="s">
        <v>11</v>
      </c>
      <c r="M33" s="2" t="s">
        <v>278</v>
      </c>
      <c r="N33" s="46" t="s">
        <v>60</v>
      </c>
      <c r="O33" s="36" t="s">
        <v>19</v>
      </c>
      <c r="P33" s="2" t="s">
        <v>9</v>
      </c>
      <c r="Q33" s="2" t="s">
        <v>10</v>
      </c>
      <c r="R33" s="2" t="s">
        <v>24</v>
      </c>
      <c r="S33" s="2" t="s">
        <v>11</v>
      </c>
      <c r="T33" s="2" t="s">
        <v>19</v>
      </c>
      <c r="X33" s="77" t="s">
        <v>282</v>
      </c>
      <c r="Y33" s="77" t="s">
        <v>283</v>
      </c>
      <c r="Z33" s="77" t="s">
        <v>284</v>
      </c>
    </row>
    <row r="34" spans="1:26" ht="12.75">
      <c r="A34" s="4">
        <v>3018</v>
      </c>
      <c r="B34" s="1" t="s">
        <v>74</v>
      </c>
      <c r="C34" s="1" t="s">
        <v>152</v>
      </c>
      <c r="D34" s="1" t="s">
        <v>189</v>
      </c>
      <c r="E34" s="5">
        <f>T!E16</f>
        <v>40.83</v>
      </c>
      <c r="F34" s="35">
        <f>T!F16</f>
        <v>0</v>
      </c>
      <c r="G34" s="5">
        <f aca="true" t="shared" si="7" ref="G34:G54">IF(E34=0,120,IF(E34&gt;$H$30,120,IF(E34&lt;$F$30,0,IF($H$30&gt;E34&gt;$F$30,E34-$F$30))))</f>
        <v>0.8299999999999983</v>
      </c>
      <c r="H34" s="5">
        <f aca="true" t="shared" si="8" ref="H34:H54">SUM(F34,G34)</f>
        <v>0.8299999999999983</v>
      </c>
      <c r="I34" s="5">
        <f>T!I16</f>
        <v>30.87</v>
      </c>
      <c r="J34" s="35">
        <f>T!J16</f>
        <v>0</v>
      </c>
      <c r="K34" s="5">
        <f aca="true" t="shared" si="9" ref="K34:K54">IF(I34=0,100,IF(I34&gt;$L$30,100,IF(I34&lt;$J$30,0,IF($L$30&gt;I34&gt;$J$30,I34-$J$30))))</f>
        <v>0</v>
      </c>
      <c r="L34" s="5">
        <f aca="true" t="shared" si="10" ref="L34:L54">SUM(J34,K34)</f>
        <v>0</v>
      </c>
      <c r="M34" s="5">
        <f aca="true" t="shared" si="11" ref="M34:M54">SUM(E34,I34)</f>
        <v>71.7</v>
      </c>
      <c r="N34" s="5">
        <f aca="true" t="shared" si="12" ref="N34:N54">SUM(H34,L34)</f>
        <v>0.8299999999999983</v>
      </c>
      <c r="O34" s="53">
        <v>2</v>
      </c>
      <c r="P34" s="52">
        <v>34.19</v>
      </c>
      <c r="Q34" s="35">
        <v>0</v>
      </c>
      <c r="R34" s="5">
        <f aca="true" t="shared" si="13" ref="R34:R54">IF(P34=0,120,IF(P34&gt;$S$30,120,IF(P34&lt;$Q$30,0,IF($S$30&gt;P34&gt;$Q$30,P34-$Q$30))))</f>
        <v>0</v>
      </c>
      <c r="S34" s="5">
        <f aca="true" t="shared" si="14" ref="S34:S45">SUM(Q34:R34)</f>
        <v>0</v>
      </c>
      <c r="T34" s="53">
        <v>1</v>
      </c>
      <c r="U34" s="5"/>
      <c r="V34" s="5"/>
      <c r="W34" s="6"/>
      <c r="X34" s="79">
        <f>$X$30/E34</f>
        <v>3.796228263531717</v>
      </c>
      <c r="Y34" s="79">
        <f>$Y$30/I34</f>
        <v>4.59993521218011</v>
      </c>
      <c r="Z34" s="79">
        <f>$Z$30/P34</f>
        <v>4.094764551038316</v>
      </c>
    </row>
    <row r="35" spans="1:26" ht="12.75">
      <c r="A35" s="4">
        <v>3025</v>
      </c>
      <c r="B35" s="1" t="s">
        <v>103</v>
      </c>
      <c r="C35" s="1" t="s">
        <v>159</v>
      </c>
      <c r="D35" s="1" t="s">
        <v>189</v>
      </c>
      <c r="E35" s="5">
        <f>T!E23</f>
        <v>40.6</v>
      </c>
      <c r="F35" s="35">
        <f>T!F23</f>
        <v>0</v>
      </c>
      <c r="G35" s="5">
        <f t="shared" si="7"/>
        <v>0.6000000000000014</v>
      </c>
      <c r="H35" s="5">
        <f t="shared" si="8"/>
        <v>0.6000000000000014</v>
      </c>
      <c r="I35" s="5">
        <f>T!I23</f>
        <v>33.66</v>
      </c>
      <c r="J35" s="35">
        <f>T!J23</f>
        <v>0</v>
      </c>
      <c r="K35" s="5">
        <f t="shared" si="9"/>
        <v>0</v>
      </c>
      <c r="L35" s="5">
        <f t="shared" si="10"/>
        <v>0</v>
      </c>
      <c r="M35" s="5">
        <f t="shared" si="11"/>
        <v>74.25999999999999</v>
      </c>
      <c r="N35" s="5">
        <f t="shared" si="12"/>
        <v>0.6000000000000014</v>
      </c>
      <c r="O35" s="53">
        <v>1</v>
      </c>
      <c r="P35" s="52">
        <v>34.91</v>
      </c>
      <c r="Q35" s="35">
        <v>0</v>
      </c>
      <c r="R35" s="5">
        <f>IF(P35=0,120,IF(P35&gt;$S$30,120,IF(P35&lt;$Q$30,0,IF($S$30&gt;P35&gt;$Q$30,P35-$Q$30))))</f>
        <v>0</v>
      </c>
      <c r="S35" s="5">
        <f>SUM(Q35:R35)</f>
        <v>0</v>
      </c>
      <c r="T35" s="53">
        <v>2</v>
      </c>
      <c r="U35" s="5"/>
      <c r="V35" s="5"/>
      <c r="W35" s="6"/>
      <c r="X35" s="79">
        <f aca="true" t="shared" si="15" ref="X35:X54">$X$30/E35</f>
        <v>3.817733990147783</v>
      </c>
      <c r="Y35" s="79">
        <f aca="true" t="shared" si="16" ref="Y35:Y54">$Y$30/I35</f>
        <v>4.218657159833631</v>
      </c>
      <c r="Z35" s="79">
        <f aca="true" t="shared" si="17" ref="Z35:Z54">$Z$30/P35</f>
        <v>4.010312231452306</v>
      </c>
    </row>
    <row r="36" spans="1:26" ht="12.75">
      <c r="A36" s="4">
        <v>3002</v>
      </c>
      <c r="B36" s="1" t="s">
        <v>160</v>
      </c>
      <c r="C36" s="1" t="s">
        <v>161</v>
      </c>
      <c r="E36" s="5"/>
      <c r="F36" s="35"/>
      <c r="G36" s="5"/>
      <c r="H36" s="5"/>
      <c r="I36" s="5"/>
      <c r="J36" s="35"/>
      <c r="K36" s="5"/>
      <c r="L36" s="5"/>
      <c r="M36" s="5"/>
      <c r="N36" s="5"/>
      <c r="O36" s="54"/>
      <c r="P36" s="5">
        <v>35.75</v>
      </c>
      <c r="Q36" s="35">
        <v>0</v>
      </c>
      <c r="R36" s="5">
        <f>IF(P36=0,120,IF(P36&gt;$S$30,120,IF(P36&lt;$Q$30,0,IF($S$30&gt;P36&gt;$Q$30,P36-$Q$30))))</f>
        <v>0.75</v>
      </c>
      <c r="S36" s="5">
        <f t="shared" si="14"/>
        <v>0.75</v>
      </c>
      <c r="T36" s="53">
        <v>3</v>
      </c>
      <c r="U36" s="5"/>
      <c r="V36" s="5"/>
      <c r="W36" s="6"/>
      <c r="X36" s="79" t="e">
        <f t="shared" si="15"/>
        <v>#DIV/0!</v>
      </c>
      <c r="Y36" s="79" t="e">
        <f t="shared" si="16"/>
        <v>#DIV/0!</v>
      </c>
      <c r="Z36" s="79">
        <f t="shared" si="17"/>
        <v>3.9160839160839163</v>
      </c>
    </row>
    <row r="37" spans="1:26" ht="12.75">
      <c r="A37" s="4">
        <v>3020</v>
      </c>
      <c r="B37" t="s">
        <v>169</v>
      </c>
      <c r="C37" t="s">
        <v>252</v>
      </c>
      <c r="D37" s="1" t="s">
        <v>311</v>
      </c>
      <c r="E37" s="5">
        <f>T!E18</f>
        <v>42.5</v>
      </c>
      <c r="F37" s="35">
        <f>T!F18</f>
        <v>5</v>
      </c>
      <c r="G37" s="5">
        <f t="shared" si="7"/>
        <v>2.5</v>
      </c>
      <c r="H37" s="5">
        <f t="shared" si="8"/>
        <v>7.5</v>
      </c>
      <c r="I37" s="5">
        <f>T!I18</f>
        <v>32.91</v>
      </c>
      <c r="J37" s="35">
        <f>T!J18</f>
        <v>0</v>
      </c>
      <c r="K37" s="5">
        <f t="shared" si="9"/>
        <v>0</v>
      </c>
      <c r="L37" s="5">
        <f t="shared" si="10"/>
        <v>0</v>
      </c>
      <c r="M37" s="5">
        <f t="shared" si="11"/>
        <v>75.41</v>
      </c>
      <c r="N37" s="5">
        <f t="shared" si="12"/>
        <v>7.5</v>
      </c>
      <c r="O37" s="53">
        <v>7</v>
      </c>
      <c r="P37" s="5">
        <v>35.95</v>
      </c>
      <c r="Q37" s="35">
        <v>0</v>
      </c>
      <c r="R37" s="5">
        <f t="shared" si="13"/>
        <v>0.9500000000000028</v>
      </c>
      <c r="S37" s="5">
        <f t="shared" si="14"/>
        <v>0.9500000000000028</v>
      </c>
      <c r="T37" s="53">
        <v>4</v>
      </c>
      <c r="U37" s="5"/>
      <c r="V37" s="5"/>
      <c r="W37" s="6"/>
      <c r="X37" s="79">
        <f t="shared" si="15"/>
        <v>3.6470588235294117</v>
      </c>
      <c r="Y37" s="79">
        <f t="shared" si="16"/>
        <v>4.3147979337587365</v>
      </c>
      <c r="Z37" s="79">
        <f t="shared" si="17"/>
        <v>3.8942976356050067</v>
      </c>
    </row>
    <row r="38" spans="1:26" ht="12.75">
      <c r="A38" s="4">
        <v>3014</v>
      </c>
      <c r="B38" s="1" t="s">
        <v>341</v>
      </c>
      <c r="C38" s="1" t="s">
        <v>153</v>
      </c>
      <c r="D38" s="1" t="s">
        <v>194</v>
      </c>
      <c r="E38" s="5">
        <f>T!E12</f>
        <v>43.91</v>
      </c>
      <c r="F38" s="35">
        <f>T!F12</f>
        <v>0</v>
      </c>
      <c r="G38" s="5">
        <f t="shared" si="7"/>
        <v>3.9099999999999966</v>
      </c>
      <c r="H38" s="5">
        <f t="shared" si="8"/>
        <v>3.9099999999999966</v>
      </c>
      <c r="I38" s="5">
        <f>T!I12</f>
        <v>34.91</v>
      </c>
      <c r="J38" s="35">
        <f>T!J12</f>
        <v>0</v>
      </c>
      <c r="K38" s="5">
        <f t="shared" si="9"/>
        <v>0</v>
      </c>
      <c r="L38" s="5">
        <f t="shared" si="10"/>
        <v>0</v>
      </c>
      <c r="M38" s="5">
        <f t="shared" si="11"/>
        <v>78.82</v>
      </c>
      <c r="N38" s="5">
        <f>SUM(H38,L38)</f>
        <v>3.9099999999999966</v>
      </c>
      <c r="O38" s="53">
        <v>4</v>
      </c>
      <c r="P38" s="5">
        <v>37.07</v>
      </c>
      <c r="Q38" s="35">
        <v>0</v>
      </c>
      <c r="R38" s="5">
        <f t="shared" si="13"/>
        <v>2.0700000000000003</v>
      </c>
      <c r="S38" s="5">
        <f t="shared" si="14"/>
        <v>2.0700000000000003</v>
      </c>
      <c r="T38" s="53">
        <v>5</v>
      </c>
      <c r="U38" s="5"/>
      <c r="V38" s="5"/>
      <c r="W38" s="6"/>
      <c r="X38" s="79">
        <f t="shared" si="15"/>
        <v>3.5299476201320887</v>
      </c>
      <c r="Y38" s="79">
        <f t="shared" si="16"/>
        <v>4.06760240618734</v>
      </c>
      <c r="Z38" s="79">
        <f t="shared" si="17"/>
        <v>3.7766387914755866</v>
      </c>
    </row>
    <row r="39" spans="1:26" ht="12.75">
      <c r="A39" s="4">
        <v>3016</v>
      </c>
      <c r="B39" s="1" t="s">
        <v>157</v>
      </c>
      <c r="C39" s="1" t="s">
        <v>158</v>
      </c>
      <c r="D39" s="1" t="s">
        <v>311</v>
      </c>
      <c r="E39" s="5">
        <f>T!E14</f>
        <v>43.88</v>
      </c>
      <c r="F39" s="35">
        <f>T!F14</f>
        <v>0</v>
      </c>
      <c r="G39" s="5">
        <f t="shared" si="7"/>
        <v>3.8800000000000026</v>
      </c>
      <c r="H39" s="5">
        <f t="shared" si="8"/>
        <v>3.8800000000000026</v>
      </c>
      <c r="I39" s="5">
        <f>T!I14</f>
        <v>33.81</v>
      </c>
      <c r="J39" s="35">
        <f>T!J14</f>
        <v>0</v>
      </c>
      <c r="K39" s="5">
        <f t="shared" si="9"/>
        <v>0</v>
      </c>
      <c r="L39" s="5">
        <f t="shared" si="10"/>
        <v>0</v>
      </c>
      <c r="M39" s="5">
        <f t="shared" si="11"/>
        <v>77.69</v>
      </c>
      <c r="N39" s="5">
        <f t="shared" si="12"/>
        <v>3.8800000000000026</v>
      </c>
      <c r="O39" s="53">
        <v>3</v>
      </c>
      <c r="P39" s="5">
        <v>39.11</v>
      </c>
      <c r="Q39" s="35">
        <v>0</v>
      </c>
      <c r="R39" s="5">
        <f t="shared" si="13"/>
        <v>4.109999999999999</v>
      </c>
      <c r="S39" s="5">
        <f t="shared" si="14"/>
        <v>4.109999999999999</v>
      </c>
      <c r="T39" s="53">
        <v>6</v>
      </c>
      <c r="U39" s="5"/>
      <c r="V39" s="5"/>
      <c r="W39" s="5"/>
      <c r="X39" s="79">
        <f t="shared" si="15"/>
        <v>3.5323609845031902</v>
      </c>
      <c r="Y39" s="79">
        <f t="shared" si="16"/>
        <v>4.199940845903579</v>
      </c>
      <c r="Z39" s="79">
        <f t="shared" si="17"/>
        <v>3.579647149066735</v>
      </c>
    </row>
    <row r="40" spans="1:26" ht="12.75">
      <c r="A40" s="4">
        <v>3015</v>
      </c>
      <c r="B40" s="1" t="s">
        <v>27</v>
      </c>
      <c r="C40" s="1" t="s">
        <v>28</v>
      </c>
      <c r="D40" s="1" t="s">
        <v>274</v>
      </c>
      <c r="E40" s="5">
        <f>T!E13</f>
        <v>43.57</v>
      </c>
      <c r="F40" s="35">
        <f>T!F13</f>
        <v>0</v>
      </c>
      <c r="G40" s="5">
        <f t="shared" si="7"/>
        <v>3.5700000000000003</v>
      </c>
      <c r="H40" s="5">
        <f t="shared" si="8"/>
        <v>3.5700000000000003</v>
      </c>
      <c r="I40" s="5">
        <f>T!I13</f>
        <v>37.2</v>
      </c>
      <c r="J40" s="35">
        <f>T!J13</f>
        <v>0</v>
      </c>
      <c r="K40" s="5">
        <f t="shared" si="9"/>
        <v>2.200000000000003</v>
      </c>
      <c r="L40" s="5">
        <f t="shared" si="10"/>
        <v>2.200000000000003</v>
      </c>
      <c r="M40" s="5">
        <f t="shared" si="11"/>
        <v>80.77000000000001</v>
      </c>
      <c r="N40" s="5">
        <f t="shared" si="12"/>
        <v>5.770000000000003</v>
      </c>
      <c r="O40" s="53">
        <v>5</v>
      </c>
      <c r="P40" s="5">
        <v>39.75</v>
      </c>
      <c r="Q40" s="35">
        <v>0</v>
      </c>
      <c r="R40" s="5">
        <f t="shared" si="13"/>
        <v>4.75</v>
      </c>
      <c r="S40" s="5">
        <f t="shared" si="14"/>
        <v>4.75</v>
      </c>
      <c r="T40" s="53">
        <v>7</v>
      </c>
      <c r="U40" s="5"/>
      <c r="V40" s="5"/>
      <c r="W40" s="5"/>
      <c r="X40" s="79">
        <f t="shared" si="15"/>
        <v>3.5574936883176496</v>
      </c>
      <c r="Y40" s="79">
        <f t="shared" si="16"/>
        <v>3.8172043010752685</v>
      </c>
      <c r="Z40" s="79">
        <f t="shared" si="17"/>
        <v>3.5220125786163523</v>
      </c>
    </row>
    <row r="41" spans="1:26" ht="12.75">
      <c r="A41" s="4">
        <v>3024</v>
      </c>
      <c r="B41" s="1" t="s">
        <v>154</v>
      </c>
      <c r="C41" s="1" t="s">
        <v>373</v>
      </c>
      <c r="D41" s="1" t="s">
        <v>276</v>
      </c>
      <c r="E41" s="5">
        <f>T!E22</f>
        <v>0</v>
      </c>
      <c r="F41" s="35"/>
      <c r="G41" s="5">
        <f>IF(E41=0,120,IF(E41&gt;$H$30,120,IF(E41&lt;$F$30,0,IF($H$30&gt;E41&gt;$F$30,E41-$F$30))))</f>
        <v>120</v>
      </c>
      <c r="H41" s="5">
        <f>SUM(F41,G41)</f>
        <v>120</v>
      </c>
      <c r="I41" s="5">
        <f>T!I22</f>
        <v>36.32</v>
      </c>
      <c r="J41" s="35">
        <f>T!J22</f>
        <v>0</v>
      </c>
      <c r="K41" s="5">
        <f>IF(I41=0,100,IF(I41&gt;$L$30,100,IF(I41&lt;$J$30,0,IF($L$30&gt;I41&gt;$J$30,I41-$J$30))))</f>
        <v>1.3200000000000003</v>
      </c>
      <c r="L41" s="5">
        <f>SUM(J41,K41)</f>
        <v>1.3200000000000003</v>
      </c>
      <c r="M41" s="5">
        <f>SUM(E41,I41)</f>
        <v>36.32</v>
      </c>
      <c r="N41" s="5">
        <f>SUM(H41,L41)</f>
        <v>121.32</v>
      </c>
      <c r="O41" s="54">
        <v>16</v>
      </c>
      <c r="P41" s="5">
        <v>40.88</v>
      </c>
      <c r="Q41" s="35">
        <v>0</v>
      </c>
      <c r="R41" s="5">
        <f>IF(P41=0,120,IF(P41&gt;$S$30,120,IF(P41&lt;$Q$30,0,IF($S$30&gt;P41&gt;$Q$30,P41-$Q$30))))</f>
        <v>5.880000000000003</v>
      </c>
      <c r="S41" s="5">
        <f t="shared" si="14"/>
        <v>5.880000000000003</v>
      </c>
      <c r="T41" s="53">
        <v>8</v>
      </c>
      <c r="U41" s="5"/>
      <c r="V41" s="5"/>
      <c r="W41" s="6"/>
      <c r="X41" s="79" t="e">
        <f t="shared" si="15"/>
        <v>#DIV/0!</v>
      </c>
      <c r="Y41" s="79">
        <f t="shared" si="16"/>
        <v>3.909691629955947</v>
      </c>
      <c r="Z41" s="79">
        <f t="shared" si="17"/>
        <v>3.4246575342465753</v>
      </c>
    </row>
    <row r="42" spans="1:26" ht="12.75">
      <c r="A42" s="4">
        <v>3019</v>
      </c>
      <c r="B42" s="1" t="s">
        <v>370</v>
      </c>
      <c r="C42" s="1" t="s">
        <v>379</v>
      </c>
      <c r="D42" s="1" t="s">
        <v>82</v>
      </c>
      <c r="E42" s="5">
        <f>T!E17</f>
        <v>44.97</v>
      </c>
      <c r="F42" s="35">
        <f>T!F17</f>
        <v>0</v>
      </c>
      <c r="G42" s="5">
        <f t="shared" si="7"/>
        <v>4.969999999999999</v>
      </c>
      <c r="H42" s="5">
        <f t="shared" si="8"/>
        <v>4.969999999999999</v>
      </c>
      <c r="I42" s="5">
        <f>T!I17</f>
        <v>36.97</v>
      </c>
      <c r="J42" s="35">
        <f>T!J17</f>
        <v>0</v>
      </c>
      <c r="K42" s="5">
        <f t="shared" si="9"/>
        <v>1.9699999999999989</v>
      </c>
      <c r="L42" s="5">
        <f t="shared" si="10"/>
        <v>1.9699999999999989</v>
      </c>
      <c r="M42" s="5">
        <f t="shared" si="11"/>
        <v>81.94</v>
      </c>
      <c r="N42" s="5">
        <f t="shared" si="12"/>
        <v>6.939999999999998</v>
      </c>
      <c r="O42" s="53">
        <v>6</v>
      </c>
      <c r="P42" s="5">
        <v>42.66</v>
      </c>
      <c r="Q42" s="35">
        <v>0</v>
      </c>
      <c r="R42" s="5">
        <f t="shared" si="13"/>
        <v>7.659999999999997</v>
      </c>
      <c r="S42" s="5">
        <f t="shared" si="14"/>
        <v>7.659999999999997</v>
      </c>
      <c r="T42" s="53">
        <v>9</v>
      </c>
      <c r="X42" s="79">
        <f>$X$30/E42</f>
        <v>3.4467422726261954</v>
      </c>
      <c r="Y42" s="79">
        <f>$Y$30/I42</f>
        <v>3.8409521233432513</v>
      </c>
      <c r="Z42" s="79">
        <f>$Z$30/P42</f>
        <v>3.281762775433662</v>
      </c>
    </row>
    <row r="43" spans="1:26" ht="12.75">
      <c r="A43" s="4">
        <v>3001</v>
      </c>
      <c r="B43" s="1" t="s">
        <v>249</v>
      </c>
      <c r="C43" s="1" t="s">
        <v>55</v>
      </c>
      <c r="E43" s="5"/>
      <c r="F43" s="35"/>
      <c r="G43" s="5"/>
      <c r="H43" s="5"/>
      <c r="I43" s="5"/>
      <c r="J43" s="35"/>
      <c r="K43" s="5"/>
      <c r="L43" s="5"/>
      <c r="M43" s="5"/>
      <c r="N43" s="5"/>
      <c r="O43" s="54"/>
      <c r="P43" s="5">
        <v>40.15</v>
      </c>
      <c r="Q43" s="35">
        <v>10</v>
      </c>
      <c r="R43" s="5">
        <f>IF(P43=0,120,IF(P43&gt;$S$30,120,IF(P43&lt;$Q$30,0,IF($S$30&gt;P43&gt;$Q$30,P43-$Q$30))))</f>
        <v>5.149999999999999</v>
      </c>
      <c r="S43" s="5">
        <f t="shared" si="14"/>
        <v>15.149999999999999</v>
      </c>
      <c r="T43" s="53">
        <v>10</v>
      </c>
      <c r="X43" s="79" t="e">
        <f>$X$30/E43</f>
        <v>#DIV/0!</v>
      </c>
      <c r="Y43" s="79" t="e">
        <f>$Y$30/I43</f>
        <v>#DIV/0!</v>
      </c>
      <c r="Z43" s="79">
        <f>$Z$30/P43</f>
        <v>3.4869240348692405</v>
      </c>
    </row>
    <row r="44" spans="1:26" ht="12.75">
      <c r="A44" s="4">
        <v>3021</v>
      </c>
      <c r="B44" t="s">
        <v>228</v>
      </c>
      <c r="C44" t="s">
        <v>229</v>
      </c>
      <c r="D44" s="1" t="s">
        <v>316</v>
      </c>
      <c r="E44" s="5">
        <f>T!E19</f>
        <v>42.67</v>
      </c>
      <c r="F44" s="35">
        <f>T!F19</f>
        <v>5</v>
      </c>
      <c r="G44" s="5">
        <f t="shared" si="7"/>
        <v>2.6700000000000017</v>
      </c>
      <c r="H44" s="5">
        <f t="shared" si="8"/>
        <v>7.670000000000002</v>
      </c>
      <c r="I44" s="5">
        <f>T!I19</f>
        <v>36.31</v>
      </c>
      <c r="J44" s="35">
        <f>T!J19</f>
        <v>0</v>
      </c>
      <c r="K44" s="5">
        <f t="shared" si="9"/>
        <v>1.3100000000000023</v>
      </c>
      <c r="L44" s="5">
        <f t="shared" si="10"/>
        <v>1.3100000000000023</v>
      </c>
      <c r="M44" s="5">
        <f t="shared" si="11"/>
        <v>78.98</v>
      </c>
      <c r="N44" s="5">
        <f t="shared" si="12"/>
        <v>8.980000000000004</v>
      </c>
      <c r="O44" s="53">
        <v>8</v>
      </c>
      <c r="P44" s="5"/>
      <c r="Q44" s="35">
        <v>0</v>
      </c>
      <c r="R44" s="5">
        <f t="shared" si="13"/>
        <v>120</v>
      </c>
      <c r="S44" s="5">
        <f t="shared" si="14"/>
        <v>120</v>
      </c>
      <c r="T44" s="41"/>
      <c r="U44" s="5"/>
      <c r="V44" s="5"/>
      <c r="W44" s="6"/>
      <c r="X44" s="79"/>
      <c r="Y44" s="79"/>
      <c r="Z44" s="79"/>
    </row>
    <row r="45" spans="1:26" ht="12.75">
      <c r="A45" s="4">
        <v>3013</v>
      </c>
      <c r="B45" s="1" t="s">
        <v>376</v>
      </c>
      <c r="C45" s="1" t="s">
        <v>377</v>
      </c>
      <c r="D45" s="1" t="s">
        <v>82</v>
      </c>
      <c r="E45" s="5">
        <f>T!E11</f>
        <v>51.14</v>
      </c>
      <c r="F45" s="35">
        <f>T!F11</f>
        <v>0</v>
      </c>
      <c r="G45" s="5">
        <f>IF(E45=0,120,IF(E45&gt;$H$30,120,IF(E45&lt;$F$30,0,IF($H$30&gt;E45&gt;$F$30,E45-$F$30))))</f>
        <v>11.14</v>
      </c>
      <c r="H45" s="5">
        <f>SUM(F45,G45)</f>
        <v>11.14</v>
      </c>
      <c r="I45" s="5">
        <f>T!I11</f>
        <v>40.84</v>
      </c>
      <c r="J45" s="35">
        <f>T!J11</f>
        <v>5</v>
      </c>
      <c r="K45" s="5">
        <f>IF(I45=0,100,IF(I45&gt;$L$30,100,IF(I45&lt;$J$30,0,IF($L$30&gt;I45&gt;$J$30,I45-$J$30))))</f>
        <v>5.840000000000003</v>
      </c>
      <c r="L45" s="5">
        <f>SUM(J45,K45)</f>
        <v>10.840000000000003</v>
      </c>
      <c r="M45" s="5">
        <f>SUM(E45,I45)</f>
        <v>91.98</v>
      </c>
      <c r="N45" s="5">
        <f>SUM(H45,L45)</f>
        <v>21.980000000000004</v>
      </c>
      <c r="O45" s="54">
        <v>14</v>
      </c>
      <c r="P45" s="5"/>
      <c r="Q45" s="35">
        <v>0</v>
      </c>
      <c r="R45" s="5">
        <f>IF(P45=0,120,IF(P45&gt;$S$30,120,IF(P45&lt;$Q$30,0,IF($S$30&gt;P45&gt;$Q$30,P45-$Q$30))))</f>
        <v>120</v>
      </c>
      <c r="S45" s="5">
        <f t="shared" si="14"/>
        <v>120</v>
      </c>
      <c r="T45" s="41"/>
      <c r="U45" s="5"/>
      <c r="V45" s="5"/>
      <c r="W45" s="6"/>
      <c r="X45" s="79"/>
      <c r="Y45" s="79"/>
      <c r="Z45" s="79"/>
    </row>
    <row r="46" spans="1:26" ht="12.75">
      <c r="A46" s="4">
        <v>3005</v>
      </c>
      <c r="B46" t="s">
        <v>98</v>
      </c>
      <c r="C46" t="s">
        <v>381</v>
      </c>
      <c r="E46" s="5"/>
      <c r="F46" s="35"/>
      <c r="G46" s="5"/>
      <c r="H46" s="5"/>
      <c r="I46" s="5"/>
      <c r="J46" s="35"/>
      <c r="K46" s="5"/>
      <c r="L46" s="5"/>
      <c r="M46" s="5"/>
      <c r="N46" s="5"/>
      <c r="O46" s="54"/>
      <c r="P46" s="5"/>
      <c r="Q46" s="35"/>
      <c r="R46" s="5">
        <f>IF(P46=0,120,IF(P46&gt;$S$30,120,IF(P46&lt;$Q$30,0,IF($S$30&gt;P46&gt;$Q$30,P46-$Q$30))))</f>
        <v>120</v>
      </c>
      <c r="S46" s="5">
        <f aca="true" t="shared" si="18" ref="S46:S54">SUM(R46:R46)</f>
        <v>120</v>
      </c>
      <c r="T46" s="41"/>
      <c r="U46" s="5"/>
      <c r="V46" s="5"/>
      <c r="W46" s="6"/>
      <c r="X46" s="79"/>
      <c r="Y46" s="79"/>
      <c r="Z46" s="79"/>
    </row>
    <row r="47" spans="1:26" ht="12.75">
      <c r="A47" s="4">
        <v>3012</v>
      </c>
      <c r="B47" s="1" t="s">
        <v>52</v>
      </c>
      <c r="C47" s="1" t="s">
        <v>53</v>
      </c>
      <c r="D47" s="1" t="s">
        <v>271</v>
      </c>
      <c r="E47" s="5">
        <f>T!E10</f>
        <v>46.47</v>
      </c>
      <c r="F47" s="35">
        <f>T!F10</f>
        <v>0</v>
      </c>
      <c r="G47" s="5">
        <f t="shared" si="7"/>
        <v>6.469999999999999</v>
      </c>
      <c r="H47" s="5">
        <f t="shared" si="8"/>
        <v>6.469999999999999</v>
      </c>
      <c r="I47" s="5">
        <f>T!I10</f>
        <v>39.16</v>
      </c>
      <c r="J47" s="35">
        <f>T!J10</f>
        <v>5</v>
      </c>
      <c r="K47" s="5">
        <f t="shared" si="9"/>
        <v>4.159999999999997</v>
      </c>
      <c r="L47" s="5">
        <f t="shared" si="10"/>
        <v>9.159999999999997</v>
      </c>
      <c r="M47" s="5">
        <f t="shared" si="11"/>
        <v>85.63</v>
      </c>
      <c r="N47" s="5">
        <f t="shared" si="12"/>
        <v>15.629999999999995</v>
      </c>
      <c r="O47" s="54">
        <v>9</v>
      </c>
      <c r="P47" s="5"/>
      <c r="Q47" s="35"/>
      <c r="R47" s="5">
        <f t="shared" si="13"/>
        <v>120</v>
      </c>
      <c r="S47" s="5">
        <f t="shared" si="18"/>
        <v>120</v>
      </c>
      <c r="T47" s="37"/>
      <c r="U47" s="5"/>
      <c r="V47" s="5"/>
      <c r="W47" s="6"/>
      <c r="X47" s="79">
        <f t="shared" si="15"/>
        <v>3.33548525930708</v>
      </c>
      <c r="Y47" s="79">
        <f t="shared" si="16"/>
        <v>3.6261491317671095</v>
      </c>
      <c r="Z47" s="79" t="e">
        <f t="shared" si="17"/>
        <v>#DIV/0!</v>
      </c>
    </row>
    <row r="48" spans="1:26" ht="12.75">
      <c r="A48" s="4">
        <v>3009</v>
      </c>
      <c r="B48" s="1" t="s">
        <v>370</v>
      </c>
      <c r="C48" s="1" t="s">
        <v>371</v>
      </c>
      <c r="D48" s="39" t="s">
        <v>82</v>
      </c>
      <c r="E48" s="5">
        <f>T!E7</f>
        <v>45.38</v>
      </c>
      <c r="F48" s="35">
        <f>T!F7</f>
        <v>5</v>
      </c>
      <c r="G48" s="5">
        <f t="shared" si="7"/>
        <v>5.380000000000003</v>
      </c>
      <c r="H48" s="5">
        <f t="shared" si="8"/>
        <v>10.380000000000003</v>
      </c>
      <c r="I48" s="5">
        <f>T!I7</f>
        <v>41.14</v>
      </c>
      <c r="J48" s="35">
        <f>T!J7</f>
        <v>0</v>
      </c>
      <c r="K48" s="5">
        <f t="shared" si="9"/>
        <v>6.140000000000001</v>
      </c>
      <c r="L48" s="5">
        <f t="shared" si="10"/>
        <v>6.140000000000001</v>
      </c>
      <c r="M48" s="5">
        <f t="shared" si="11"/>
        <v>86.52000000000001</v>
      </c>
      <c r="N48" s="5">
        <f t="shared" si="12"/>
        <v>16.520000000000003</v>
      </c>
      <c r="O48" s="54">
        <v>10</v>
      </c>
      <c r="P48" s="5"/>
      <c r="Q48" s="35"/>
      <c r="R48" s="5">
        <f t="shared" si="13"/>
        <v>120</v>
      </c>
      <c r="S48" s="5">
        <f t="shared" si="18"/>
        <v>120</v>
      </c>
      <c r="T48" s="41"/>
      <c r="U48" s="5"/>
      <c r="V48" s="5"/>
      <c r="W48" s="6"/>
      <c r="X48" s="79">
        <f t="shared" si="15"/>
        <v>3.415601586602027</v>
      </c>
      <c r="Y48" s="79">
        <f t="shared" si="16"/>
        <v>3.4516285853184248</v>
      </c>
      <c r="Z48" s="79" t="e">
        <f t="shared" si="17"/>
        <v>#DIV/0!</v>
      </c>
    </row>
    <row r="49" spans="1:26" ht="12.75">
      <c r="A49" s="4">
        <v>3010</v>
      </c>
      <c r="B49" s="1" t="s">
        <v>372</v>
      </c>
      <c r="C49" s="1" t="s">
        <v>375</v>
      </c>
      <c r="D49" s="1" t="s">
        <v>293</v>
      </c>
      <c r="E49" s="5">
        <f>T!E8</f>
        <v>53.37</v>
      </c>
      <c r="F49" s="35">
        <f>T!F8</f>
        <v>0</v>
      </c>
      <c r="G49" s="5">
        <f t="shared" si="7"/>
        <v>13.369999999999997</v>
      </c>
      <c r="H49" s="5">
        <f t="shared" si="8"/>
        <v>13.369999999999997</v>
      </c>
      <c r="I49" s="5">
        <f>T!I8</f>
        <v>39.24</v>
      </c>
      <c r="J49" s="35">
        <f>T!J8</f>
        <v>0</v>
      </c>
      <c r="K49" s="5">
        <f t="shared" si="9"/>
        <v>4.240000000000002</v>
      </c>
      <c r="L49" s="5">
        <f t="shared" si="10"/>
        <v>4.240000000000002</v>
      </c>
      <c r="M49" s="5">
        <f t="shared" si="11"/>
        <v>92.61</v>
      </c>
      <c r="N49" s="5">
        <f t="shared" si="12"/>
        <v>17.61</v>
      </c>
      <c r="O49" s="54">
        <v>11</v>
      </c>
      <c r="P49" s="5"/>
      <c r="Q49" s="35"/>
      <c r="R49" s="5">
        <f t="shared" si="13"/>
        <v>120</v>
      </c>
      <c r="S49" s="5">
        <f t="shared" si="18"/>
        <v>120</v>
      </c>
      <c r="T49" s="37"/>
      <c r="U49" s="5"/>
      <c r="V49" s="5"/>
      <c r="W49" s="6"/>
      <c r="X49" s="79">
        <f t="shared" si="15"/>
        <v>2.904253325838486</v>
      </c>
      <c r="Y49" s="79">
        <f t="shared" si="16"/>
        <v>3.618756371049949</v>
      </c>
      <c r="Z49" s="79" t="e">
        <f t="shared" si="17"/>
        <v>#DIV/0!</v>
      </c>
    </row>
    <row r="50" spans="1:26" ht="12.75">
      <c r="A50" s="4">
        <v>3017</v>
      </c>
      <c r="B50" s="1" t="s">
        <v>139</v>
      </c>
      <c r="C50" s="1" t="s">
        <v>378</v>
      </c>
      <c r="D50" s="1" t="s">
        <v>194</v>
      </c>
      <c r="E50" s="5">
        <f>T!E15</f>
        <v>46.22</v>
      </c>
      <c r="F50" s="35">
        <f>T!F15</f>
        <v>10</v>
      </c>
      <c r="G50" s="5">
        <f t="shared" si="7"/>
        <v>6.219999999999999</v>
      </c>
      <c r="H50" s="5">
        <f t="shared" si="8"/>
        <v>16.22</v>
      </c>
      <c r="I50" s="5">
        <f>T!I15</f>
        <v>33.09</v>
      </c>
      <c r="J50" s="35">
        <f>T!J15</f>
        <v>5</v>
      </c>
      <c r="K50" s="5">
        <f t="shared" si="9"/>
        <v>0</v>
      </c>
      <c r="L50" s="5">
        <f t="shared" si="10"/>
        <v>5</v>
      </c>
      <c r="M50" s="5">
        <f t="shared" si="11"/>
        <v>79.31</v>
      </c>
      <c r="N50" s="5">
        <f t="shared" si="12"/>
        <v>21.22</v>
      </c>
      <c r="O50" s="54">
        <v>12</v>
      </c>
      <c r="P50" s="5"/>
      <c r="Q50" s="35"/>
      <c r="R50" s="5">
        <f t="shared" si="13"/>
        <v>120</v>
      </c>
      <c r="S50" s="5">
        <f t="shared" si="18"/>
        <v>120</v>
      </c>
      <c r="T50" s="41"/>
      <c r="U50" s="5"/>
      <c r="V50" s="5"/>
      <c r="W50" s="5"/>
      <c r="X50" s="79">
        <f t="shared" si="15"/>
        <v>3.3535266118563394</v>
      </c>
      <c r="Y50" s="79">
        <f t="shared" si="16"/>
        <v>4.291326684799032</v>
      </c>
      <c r="Z50" s="79" t="e">
        <f t="shared" si="17"/>
        <v>#DIV/0!</v>
      </c>
    </row>
    <row r="51" spans="1:26" ht="12.75">
      <c r="A51" s="4">
        <v>3022</v>
      </c>
      <c r="B51" s="1" t="s">
        <v>33</v>
      </c>
      <c r="C51" s="1" t="s">
        <v>37</v>
      </c>
      <c r="D51" s="1" t="s">
        <v>316</v>
      </c>
      <c r="E51" s="5">
        <f>T!E20</f>
        <v>44.23</v>
      </c>
      <c r="F51" s="35">
        <f>T!F20</f>
        <v>0</v>
      </c>
      <c r="G51" s="5">
        <f t="shared" si="7"/>
        <v>4.229999999999997</v>
      </c>
      <c r="H51" s="5">
        <f t="shared" si="8"/>
        <v>4.229999999999997</v>
      </c>
      <c r="I51" s="5">
        <f>T!I20</f>
        <v>42.23</v>
      </c>
      <c r="J51" s="35">
        <f>T!J20</f>
        <v>10</v>
      </c>
      <c r="K51" s="5">
        <f t="shared" si="9"/>
        <v>7.229999999999997</v>
      </c>
      <c r="L51" s="5">
        <f t="shared" si="10"/>
        <v>17.229999999999997</v>
      </c>
      <c r="M51" s="5">
        <f t="shared" si="11"/>
        <v>86.46</v>
      </c>
      <c r="N51" s="5">
        <f>SUM(H51,L51)</f>
        <v>21.459999999999994</v>
      </c>
      <c r="O51" s="54">
        <v>13</v>
      </c>
      <c r="P51" s="5"/>
      <c r="Q51" s="35"/>
      <c r="R51" s="5">
        <f t="shared" si="13"/>
        <v>120</v>
      </c>
      <c r="S51" s="5">
        <f t="shared" si="18"/>
        <v>120</v>
      </c>
      <c r="T51" s="35"/>
      <c r="U51" s="5"/>
      <c r="V51" s="5"/>
      <c r="W51" s="5"/>
      <c r="X51" s="79">
        <f t="shared" si="15"/>
        <v>3.5044087723264754</v>
      </c>
      <c r="Y51" s="79">
        <f t="shared" si="16"/>
        <v>3.36253847975373</v>
      </c>
      <c r="Z51" s="79" t="e">
        <f t="shared" si="17"/>
        <v>#DIV/0!</v>
      </c>
    </row>
    <row r="52" spans="1:26" ht="12.75">
      <c r="A52" s="4">
        <v>3011</v>
      </c>
      <c r="B52" s="1" t="s">
        <v>154</v>
      </c>
      <c r="C52" s="1" t="s">
        <v>374</v>
      </c>
      <c r="D52" s="1" t="s">
        <v>271</v>
      </c>
      <c r="E52" s="5">
        <f>T!E9</f>
        <v>0</v>
      </c>
      <c r="F52" s="35"/>
      <c r="G52" s="5">
        <f t="shared" si="7"/>
        <v>120</v>
      </c>
      <c r="H52" s="5">
        <f t="shared" si="8"/>
        <v>120</v>
      </c>
      <c r="I52" s="5">
        <f>T!I9</f>
        <v>32.74</v>
      </c>
      <c r="J52" s="35">
        <f>T!J9</f>
        <v>0</v>
      </c>
      <c r="K52" s="5">
        <f t="shared" si="9"/>
        <v>0</v>
      </c>
      <c r="L52" s="5">
        <f t="shared" si="10"/>
        <v>0</v>
      </c>
      <c r="M52" s="5">
        <f t="shared" si="11"/>
        <v>32.74</v>
      </c>
      <c r="N52" s="5">
        <f t="shared" si="12"/>
        <v>120</v>
      </c>
      <c r="O52" s="54">
        <v>15</v>
      </c>
      <c r="P52" s="5"/>
      <c r="Q52" s="35"/>
      <c r="R52" s="5">
        <f t="shared" si="13"/>
        <v>120</v>
      </c>
      <c r="S52" s="5">
        <f t="shared" si="18"/>
        <v>120</v>
      </c>
      <c r="T52" s="35"/>
      <c r="X52" s="79" t="e">
        <f t="shared" si="15"/>
        <v>#DIV/0!</v>
      </c>
      <c r="Y52" s="79">
        <f t="shared" si="16"/>
        <v>4.337202199144777</v>
      </c>
      <c r="Z52" s="79" t="e">
        <f t="shared" si="17"/>
        <v>#DIV/0!</v>
      </c>
    </row>
    <row r="53" spans="1:26" ht="12.75">
      <c r="A53" s="4">
        <v>3008</v>
      </c>
      <c r="B53" s="1" t="s">
        <v>224</v>
      </c>
      <c r="C53" s="1" t="s">
        <v>225</v>
      </c>
      <c r="D53" s="1" t="s">
        <v>293</v>
      </c>
      <c r="E53" s="5">
        <f>T!E6</f>
        <v>0</v>
      </c>
      <c r="F53" s="35"/>
      <c r="G53" s="5">
        <f>IF(E53=0,120,IF(E53&gt;$H$30,120,IF(E53&lt;$F$30,0,IF($H$30&gt;E53&gt;$F$30,E53-$F$30))))</f>
        <v>120</v>
      </c>
      <c r="H53" s="5">
        <f>SUM(F53,G53)</f>
        <v>120</v>
      </c>
      <c r="I53" s="5">
        <f>T!I6</f>
        <v>36.52</v>
      </c>
      <c r="J53" s="35">
        <f>T!J6</f>
        <v>0</v>
      </c>
      <c r="K53" s="5">
        <f>IF(I53=0,100,IF(I53&gt;$L$30,100,IF(I53&lt;$J$30,0,IF($L$30&gt;I53&gt;$J$30,I53-$J$30))))</f>
        <v>1.5200000000000031</v>
      </c>
      <c r="L53" s="5">
        <f>SUM(J53,K53)</f>
        <v>1.5200000000000031</v>
      </c>
      <c r="M53" s="5">
        <f>SUM(E53,I53)</f>
        <v>36.52</v>
      </c>
      <c r="N53" s="5">
        <f>SUM(H53,L53)</f>
        <v>121.52000000000001</v>
      </c>
      <c r="O53" s="54">
        <v>17</v>
      </c>
      <c r="P53" s="5"/>
      <c r="Q53" s="35"/>
      <c r="R53" s="5">
        <f t="shared" si="13"/>
        <v>120</v>
      </c>
      <c r="S53" s="5">
        <f t="shared" si="18"/>
        <v>120</v>
      </c>
      <c r="X53" s="79" t="e">
        <f t="shared" si="15"/>
        <v>#DIV/0!</v>
      </c>
      <c r="Y53" s="79">
        <f t="shared" si="16"/>
        <v>3.8882803943044904</v>
      </c>
      <c r="Z53" s="79" t="e">
        <f t="shared" si="17"/>
        <v>#DIV/0!</v>
      </c>
    </row>
    <row r="54" spans="1:26" ht="12.75">
      <c r="A54" s="4">
        <v>3023</v>
      </c>
      <c r="B54" s="1" t="s">
        <v>35</v>
      </c>
      <c r="C54" s="1" t="s">
        <v>54</v>
      </c>
      <c r="D54" s="1" t="s">
        <v>274</v>
      </c>
      <c r="E54" s="5">
        <f>T!E21</f>
        <v>0</v>
      </c>
      <c r="F54" s="35"/>
      <c r="G54" s="5">
        <f t="shared" si="7"/>
        <v>120</v>
      </c>
      <c r="H54" s="5">
        <f t="shared" si="8"/>
        <v>120</v>
      </c>
      <c r="I54" s="5">
        <f>T!I21</f>
        <v>0</v>
      </c>
      <c r="J54" s="35"/>
      <c r="K54" s="5">
        <f t="shared" si="9"/>
        <v>100</v>
      </c>
      <c r="L54" s="5">
        <f t="shared" si="10"/>
        <v>100</v>
      </c>
      <c r="M54" s="5">
        <f t="shared" si="11"/>
        <v>0</v>
      </c>
      <c r="N54" s="5">
        <f t="shared" si="12"/>
        <v>220</v>
      </c>
      <c r="P54" s="5"/>
      <c r="Q54" s="35"/>
      <c r="R54" s="5">
        <f t="shared" si="13"/>
        <v>120</v>
      </c>
      <c r="S54" s="5">
        <f t="shared" si="18"/>
        <v>120</v>
      </c>
      <c r="X54" s="79" t="e">
        <f t="shared" si="15"/>
        <v>#DIV/0!</v>
      </c>
      <c r="Y54" s="79" t="e">
        <f t="shared" si="16"/>
        <v>#DIV/0!</v>
      </c>
      <c r="Z54" s="79" t="e">
        <f t="shared" si="17"/>
        <v>#DIV/0!</v>
      </c>
    </row>
    <row r="63" spans="5:26" ht="12.75">
      <c r="E63" s="34" t="s">
        <v>279</v>
      </c>
      <c r="F63" s="48">
        <f>F30</f>
        <v>40</v>
      </c>
      <c r="G63" s="78" t="s">
        <v>280</v>
      </c>
      <c r="H63" s="48">
        <f>H30</f>
        <v>60</v>
      </c>
      <c r="I63" s="34" t="s">
        <v>279</v>
      </c>
      <c r="J63" s="48">
        <f>J30</f>
        <v>35</v>
      </c>
      <c r="K63" s="78" t="s">
        <v>280</v>
      </c>
      <c r="L63" s="48">
        <f>L30</f>
        <v>52</v>
      </c>
      <c r="M63" s="5"/>
      <c r="N63" s="5"/>
      <c r="O63" s="5"/>
      <c r="P63" s="34" t="s">
        <v>279</v>
      </c>
      <c r="Q63" s="48">
        <f>Макси!Q84</f>
        <v>47</v>
      </c>
      <c r="R63" s="78" t="s">
        <v>280</v>
      </c>
      <c r="S63" s="48">
        <f>Макси!S84</f>
        <v>70</v>
      </c>
      <c r="T63" s="5"/>
      <c r="U63" s="5"/>
      <c r="V63" s="5"/>
      <c r="W63" s="7" t="s">
        <v>281</v>
      </c>
      <c r="X63">
        <f>X30</f>
        <v>155</v>
      </c>
      <c r="Y63">
        <f>Y30</f>
        <v>142</v>
      </c>
      <c r="Z63">
        <f>Макси!Z84</f>
        <v>167</v>
      </c>
    </row>
    <row r="64" spans="2:17" ht="12.75">
      <c r="B64" s="7" t="s">
        <v>94</v>
      </c>
      <c r="E64" s="5"/>
      <c r="F64" s="35"/>
      <c r="G64" s="5"/>
      <c r="H64" s="5"/>
      <c r="I64" s="5"/>
      <c r="J64" s="35"/>
      <c r="K64" s="5"/>
      <c r="L64" s="5"/>
      <c r="M64" s="5"/>
      <c r="N64" s="5"/>
      <c r="O64" s="5"/>
      <c r="P64" s="5"/>
      <c r="Q64" s="5"/>
    </row>
    <row r="65" spans="5:17" ht="12.75">
      <c r="E65" s="86" t="s">
        <v>20</v>
      </c>
      <c r="F65" s="86"/>
      <c r="G65" s="86"/>
      <c r="H65" s="86" t="s">
        <v>21</v>
      </c>
      <c r="I65" s="87"/>
      <c r="J65" s="86"/>
      <c r="K65" s="34"/>
      <c r="L65" s="34"/>
      <c r="M65" s="86" t="s">
        <v>25</v>
      </c>
      <c r="N65" s="86"/>
      <c r="O65" s="86"/>
      <c r="P65" s="86"/>
      <c r="Q65" s="86"/>
    </row>
    <row r="66" spans="1:26" ht="38.25">
      <c r="A66" s="2" t="s">
        <v>0</v>
      </c>
      <c r="B66" s="2" t="s">
        <v>1</v>
      </c>
      <c r="C66" s="2" t="s">
        <v>2</v>
      </c>
      <c r="D66" s="3" t="s">
        <v>5</v>
      </c>
      <c r="E66" s="3" t="s">
        <v>9</v>
      </c>
      <c r="F66" s="3" t="s">
        <v>10</v>
      </c>
      <c r="G66" s="77" t="s">
        <v>24</v>
      </c>
      <c r="H66" s="2" t="s">
        <v>11</v>
      </c>
      <c r="I66" s="3" t="s">
        <v>9</v>
      </c>
      <c r="J66" s="3" t="s">
        <v>10</v>
      </c>
      <c r="K66" s="77" t="s">
        <v>24</v>
      </c>
      <c r="L66" s="2" t="s">
        <v>11</v>
      </c>
      <c r="M66" s="2" t="s">
        <v>278</v>
      </c>
      <c r="N66" s="46" t="s">
        <v>60</v>
      </c>
      <c r="O66" s="36" t="s">
        <v>19</v>
      </c>
      <c r="P66" s="2" t="s">
        <v>9</v>
      </c>
      <c r="Q66" s="2" t="s">
        <v>10</v>
      </c>
      <c r="R66" s="2" t="s">
        <v>24</v>
      </c>
      <c r="S66" s="2" t="s">
        <v>11</v>
      </c>
      <c r="T66" s="2" t="s">
        <v>19</v>
      </c>
      <c r="X66" s="77" t="s">
        <v>282</v>
      </c>
      <c r="Y66" s="77" t="s">
        <v>283</v>
      </c>
      <c r="Z66" s="77" t="s">
        <v>284</v>
      </c>
    </row>
    <row r="67" spans="1:26" ht="12.75">
      <c r="A67" s="4">
        <v>3002</v>
      </c>
      <c r="B67" s="1" t="s">
        <v>160</v>
      </c>
      <c r="C67" s="1" t="s">
        <v>161</v>
      </c>
      <c r="D67" s="1" t="s">
        <v>185</v>
      </c>
      <c r="E67" s="5">
        <f>T!E34</f>
        <v>42.43</v>
      </c>
      <c r="F67" s="35">
        <f>T!F34</f>
        <v>0</v>
      </c>
      <c r="G67" s="5">
        <f aca="true" t="shared" si="19" ref="G67:G73">IF(E67=0,120,IF(E67&gt;$H$63,120,IF(E67&lt;$F$63,0,IF($H$63&gt;E67&gt;$F$63,E67-$F$63))))</f>
        <v>2.4299999999999997</v>
      </c>
      <c r="H67" s="5">
        <f aca="true" t="shared" si="20" ref="H67:H73">SUM(F67,G67)</f>
        <v>2.4299999999999997</v>
      </c>
      <c r="I67" s="5">
        <f>T!H34</f>
        <v>33.72</v>
      </c>
      <c r="J67" s="35">
        <f>T!I34</f>
        <v>0</v>
      </c>
      <c r="K67" s="5">
        <f aca="true" t="shared" si="21" ref="K67:K73">IF(I67=0,100,IF(I67&gt;$L$63,100,IF(I67&lt;$J$63,0,IF($L$63&gt;I67&gt;$J$63,I67-$J$63))))</f>
        <v>0</v>
      </c>
      <c r="L67" s="5">
        <f aca="true" t="shared" si="22" ref="L67:L73">SUM(J67,K67)</f>
        <v>0</v>
      </c>
      <c r="M67" s="5">
        <f aca="true" t="shared" si="23" ref="M67:M73">SUM(E67,I67)</f>
        <v>76.15</v>
      </c>
      <c r="N67" s="5">
        <f aca="true" t="shared" si="24" ref="N67:N73">SUM(H67,L67)</f>
        <v>2.4299999999999997</v>
      </c>
      <c r="O67" s="37">
        <v>1</v>
      </c>
      <c r="P67" s="5">
        <v>42.08</v>
      </c>
      <c r="Q67" s="35">
        <v>0</v>
      </c>
      <c r="R67" s="5">
        <f>IF(P67=0,120,IF(P67&gt;$S$63,120,IF(P67&lt;$Q$63,0,IF($S$63&gt;P67&gt;$Q$63,P67-$Q$63))))</f>
        <v>0</v>
      </c>
      <c r="S67" s="5">
        <f>SUM(Q67:R67)</f>
        <v>0</v>
      </c>
      <c r="T67" s="37">
        <v>1</v>
      </c>
      <c r="X67" s="79">
        <f>$X$63/E67</f>
        <v>3.6530756540183833</v>
      </c>
      <c r="Y67" s="79">
        <f>$Y$63/I67</f>
        <v>4.211150652431791</v>
      </c>
      <c r="Z67" s="79">
        <f>$Z$63/P67</f>
        <v>3.9686311787072244</v>
      </c>
    </row>
    <row r="68" spans="1:26" ht="12.75">
      <c r="A68" s="4">
        <v>3001</v>
      </c>
      <c r="B68" s="1" t="s">
        <v>249</v>
      </c>
      <c r="C68" s="1" t="s">
        <v>55</v>
      </c>
      <c r="D68" s="1" t="s">
        <v>82</v>
      </c>
      <c r="E68" s="5">
        <f>T!E33</f>
        <v>43.75</v>
      </c>
      <c r="F68" s="35">
        <f>T!F33</f>
        <v>0</v>
      </c>
      <c r="G68" s="5">
        <f>IF(E68=0,120,IF(E68&gt;$H$63,120,IF(E68&lt;$F$63,0,IF($H$63&gt;E68&gt;$F$63,E68-$F$63))))</f>
        <v>3.75</v>
      </c>
      <c r="H68" s="5">
        <f>SUM(F68,G68)</f>
        <v>3.75</v>
      </c>
      <c r="I68" s="5">
        <f>T!H33</f>
        <v>35.74</v>
      </c>
      <c r="J68" s="35">
        <f>T!I33</f>
        <v>0</v>
      </c>
      <c r="K68" s="5">
        <f>IF(I68=0,100,IF(I68&gt;$L$63,100,IF(I68&lt;$J$63,0,IF($L$63&gt;I68&gt;$J$63,I68-$J$63))))</f>
        <v>0.740000000000002</v>
      </c>
      <c r="L68" s="5">
        <f>SUM(J68,K68)</f>
        <v>0.740000000000002</v>
      </c>
      <c r="M68" s="5">
        <f>SUM(E68,I68)</f>
        <v>79.49000000000001</v>
      </c>
      <c r="N68" s="5">
        <f t="shared" si="24"/>
        <v>4.490000000000002</v>
      </c>
      <c r="O68" s="37">
        <v>2</v>
      </c>
      <c r="P68" s="5">
        <v>48.34</v>
      </c>
      <c r="Q68" s="35">
        <v>5</v>
      </c>
      <c r="R68" s="5">
        <f aca="true" t="shared" si="25" ref="R68:R73">IF(P68=0,120,IF(P68&gt;$S$63,120,IF(P68&lt;$Q$63,0,IF($S$63&gt;P68&gt;$Q$63,P68-$Q$63))))</f>
        <v>1.3400000000000034</v>
      </c>
      <c r="S68" s="5">
        <f aca="true" t="shared" si="26" ref="S68:S73">SUM(Q68:R68)</f>
        <v>6.340000000000003</v>
      </c>
      <c r="T68" s="37">
        <v>2</v>
      </c>
      <c r="X68" s="79">
        <f aca="true" t="shared" si="27" ref="X68:X73">$X$63/E68</f>
        <v>3.5428571428571427</v>
      </c>
      <c r="Y68" s="79">
        <f aca="true" t="shared" si="28" ref="Y68:Y73">$Y$63/I68</f>
        <v>3.9731393396754333</v>
      </c>
      <c r="Z68" s="79">
        <f aca="true" t="shared" si="29" ref="Z68:Z73">$Z$63/P68</f>
        <v>3.4546959040132394</v>
      </c>
    </row>
    <row r="69" spans="1:26" ht="12.75">
      <c r="A69" s="4">
        <v>3005</v>
      </c>
      <c r="B69" t="s">
        <v>98</v>
      </c>
      <c r="C69" t="s">
        <v>381</v>
      </c>
      <c r="D69" s="76" t="s">
        <v>292</v>
      </c>
      <c r="E69" s="5">
        <f>T!E37</f>
        <v>51.1</v>
      </c>
      <c r="F69" s="35">
        <f>T!F37</f>
        <v>0</v>
      </c>
      <c r="G69" s="5">
        <f t="shared" si="19"/>
        <v>11.100000000000001</v>
      </c>
      <c r="H69" s="5">
        <f t="shared" si="20"/>
        <v>11.100000000000001</v>
      </c>
      <c r="I69" s="5">
        <f>T!H37</f>
        <v>39.83</v>
      </c>
      <c r="J69" s="35">
        <f>T!I37</f>
        <v>0</v>
      </c>
      <c r="K69" s="5">
        <f t="shared" si="21"/>
        <v>4.829999999999998</v>
      </c>
      <c r="L69" s="5">
        <f t="shared" si="22"/>
        <v>4.829999999999998</v>
      </c>
      <c r="M69" s="5">
        <f t="shared" si="23"/>
        <v>90.93</v>
      </c>
      <c r="N69" s="5">
        <f t="shared" si="24"/>
        <v>15.93</v>
      </c>
      <c r="O69" s="37">
        <v>3</v>
      </c>
      <c r="P69" s="5">
        <v>57.64</v>
      </c>
      <c r="Q69" s="35">
        <v>5</v>
      </c>
      <c r="R69" s="5">
        <f t="shared" si="25"/>
        <v>10.64</v>
      </c>
      <c r="S69" s="5">
        <f t="shared" si="26"/>
        <v>15.64</v>
      </c>
      <c r="T69" s="37">
        <v>3</v>
      </c>
      <c r="X69" s="79">
        <f t="shared" si="27"/>
        <v>3.0332681017612524</v>
      </c>
      <c r="Y69" s="79">
        <f t="shared" si="28"/>
        <v>3.5651518955561134</v>
      </c>
      <c r="Z69" s="79">
        <f t="shared" si="29"/>
        <v>2.897293546148508</v>
      </c>
    </row>
    <row r="70" spans="1:26" ht="12.75">
      <c r="A70" s="4">
        <v>3007</v>
      </c>
      <c r="B70" s="1" t="s">
        <v>100</v>
      </c>
      <c r="C70" s="1" t="s">
        <v>235</v>
      </c>
      <c r="D70" s="1" t="s">
        <v>185</v>
      </c>
      <c r="E70" s="5">
        <f>T!E39</f>
        <v>45.31</v>
      </c>
      <c r="F70" s="35">
        <f>T!F39</f>
        <v>5</v>
      </c>
      <c r="G70" s="5">
        <f t="shared" si="19"/>
        <v>5.310000000000002</v>
      </c>
      <c r="H70" s="5">
        <f t="shared" si="20"/>
        <v>10.310000000000002</v>
      </c>
      <c r="I70" s="5">
        <f>T!H39</f>
        <v>37.84</v>
      </c>
      <c r="J70" s="35">
        <f>T!I39</f>
        <v>10</v>
      </c>
      <c r="K70" s="5">
        <f t="shared" si="21"/>
        <v>2.8400000000000034</v>
      </c>
      <c r="L70" s="5">
        <f t="shared" si="22"/>
        <v>12.840000000000003</v>
      </c>
      <c r="M70" s="5">
        <f t="shared" si="23"/>
        <v>83.15</v>
      </c>
      <c r="N70" s="5">
        <f t="shared" si="24"/>
        <v>23.150000000000006</v>
      </c>
      <c r="O70" s="41">
        <v>4</v>
      </c>
      <c r="P70" s="5">
        <v>54.84</v>
      </c>
      <c r="Q70" s="35">
        <v>10</v>
      </c>
      <c r="R70" s="5">
        <f t="shared" si="25"/>
        <v>7.840000000000003</v>
      </c>
      <c r="S70" s="5">
        <f t="shared" si="26"/>
        <v>17.840000000000003</v>
      </c>
      <c r="T70" s="41">
        <v>4</v>
      </c>
      <c r="X70" s="79">
        <f t="shared" si="27"/>
        <v>3.420878393290664</v>
      </c>
      <c r="Y70" s="79">
        <f t="shared" si="28"/>
        <v>3.752642706131078</v>
      </c>
      <c r="Z70" s="79">
        <f t="shared" si="29"/>
        <v>3.0452224653537563</v>
      </c>
    </row>
    <row r="71" spans="1:26" ht="12.75">
      <c r="A71" s="4">
        <v>3003</v>
      </c>
      <c r="B71" t="s">
        <v>239</v>
      </c>
      <c r="C71" t="s">
        <v>240</v>
      </c>
      <c r="D71" s="1" t="s">
        <v>291</v>
      </c>
      <c r="E71" s="5">
        <f>T!E35</f>
        <v>0</v>
      </c>
      <c r="F71" s="35"/>
      <c r="G71" s="5">
        <f>IF(E71=0,120,IF(E71&gt;$H$63,120,IF(E71&lt;$F$63,0,IF($H$63&gt;E71&gt;$F$63,E71-$F$63))))</f>
        <v>120</v>
      </c>
      <c r="H71" s="5">
        <f>SUM(F71,G71)</f>
        <v>120</v>
      </c>
      <c r="I71" s="5">
        <f>T!H35</f>
        <v>0</v>
      </c>
      <c r="J71" s="35"/>
      <c r="K71" s="5">
        <f>IF(I71=0,100,IF(I71&gt;$L$63,100,IF(I71&lt;$J$63,0,IF($L$63&gt;I71&gt;$J$63,I71-$J$63))))</f>
        <v>100</v>
      </c>
      <c r="L71" s="5">
        <f>SUM(J71,K71)</f>
        <v>100</v>
      </c>
      <c r="M71" s="5">
        <f>SUM(E71,I71)</f>
        <v>0</v>
      </c>
      <c r="N71" s="5">
        <f>SUM(H71,L71)</f>
        <v>220</v>
      </c>
      <c r="O71" s="35"/>
      <c r="P71" s="5"/>
      <c r="Q71" s="35"/>
      <c r="R71" s="5">
        <f>IF(P71=0,120,IF(P71&gt;$S$63,120,IF(P71&lt;$Q$63,0,IF($S$63&gt;P71&gt;$Q$63,P71-$Q$63))))</f>
        <v>120</v>
      </c>
      <c r="S71" s="5">
        <f t="shared" si="26"/>
        <v>120</v>
      </c>
      <c r="T71" s="35"/>
      <c r="X71" s="79" t="e">
        <f>$X$63/E71</f>
        <v>#DIV/0!</v>
      </c>
      <c r="Y71" s="79" t="e">
        <f>$Y$63/I71</f>
        <v>#DIV/0!</v>
      </c>
      <c r="Z71" s="79" t="e">
        <f>$Z$63/P71</f>
        <v>#DIV/0!</v>
      </c>
    </row>
    <row r="72" spans="1:26" ht="12.75">
      <c r="A72" s="4">
        <v>3006</v>
      </c>
      <c r="B72" t="s">
        <v>382</v>
      </c>
      <c r="C72" t="s">
        <v>383</v>
      </c>
      <c r="D72" s="1" t="s">
        <v>291</v>
      </c>
      <c r="E72" s="5">
        <f>T!E38</f>
        <v>0</v>
      </c>
      <c r="F72" s="35"/>
      <c r="G72" s="5">
        <f t="shared" si="19"/>
        <v>120</v>
      </c>
      <c r="H72" s="5">
        <f t="shared" si="20"/>
        <v>120</v>
      </c>
      <c r="I72" s="5">
        <f>T!H38</f>
        <v>43.6</v>
      </c>
      <c r="J72" s="35">
        <f>T!I38</f>
        <v>0</v>
      </c>
      <c r="K72" s="5">
        <f t="shared" si="21"/>
        <v>8.600000000000001</v>
      </c>
      <c r="L72" s="5">
        <f t="shared" si="22"/>
        <v>8.600000000000001</v>
      </c>
      <c r="M72" s="5">
        <f t="shared" si="23"/>
        <v>43.6</v>
      </c>
      <c r="N72" s="5">
        <f t="shared" si="24"/>
        <v>128.6</v>
      </c>
      <c r="O72" s="41">
        <v>5</v>
      </c>
      <c r="P72" s="5"/>
      <c r="Q72" s="35"/>
      <c r="R72" s="5">
        <f t="shared" si="25"/>
        <v>120</v>
      </c>
      <c r="S72" s="5">
        <f t="shared" si="26"/>
        <v>120</v>
      </c>
      <c r="T72" s="35"/>
      <c r="X72" s="79" t="e">
        <f t="shared" si="27"/>
        <v>#DIV/0!</v>
      </c>
      <c r="Y72" s="79">
        <f t="shared" si="28"/>
        <v>3.256880733944954</v>
      </c>
      <c r="Z72" s="79" t="e">
        <f t="shared" si="29"/>
        <v>#DIV/0!</v>
      </c>
    </row>
    <row r="73" spans="1:26" ht="12.75">
      <c r="A73" s="4">
        <v>3004</v>
      </c>
      <c r="B73" s="1" t="s">
        <v>363</v>
      </c>
      <c r="C73" s="1" t="s">
        <v>380</v>
      </c>
      <c r="D73" s="1" t="s">
        <v>82</v>
      </c>
      <c r="E73" s="5">
        <f>T!E36</f>
        <v>65.88</v>
      </c>
      <c r="F73" s="35"/>
      <c r="G73" s="5">
        <f t="shared" si="19"/>
        <v>120</v>
      </c>
      <c r="H73" s="5">
        <f t="shared" si="20"/>
        <v>120</v>
      </c>
      <c r="I73" s="5">
        <f>T!H36</f>
        <v>0</v>
      </c>
      <c r="J73" s="35"/>
      <c r="K73" s="5">
        <f t="shared" si="21"/>
        <v>100</v>
      </c>
      <c r="L73" s="5">
        <f t="shared" si="22"/>
        <v>100</v>
      </c>
      <c r="M73" s="5">
        <f t="shared" si="23"/>
        <v>65.88</v>
      </c>
      <c r="N73" s="5">
        <f t="shared" si="24"/>
        <v>220</v>
      </c>
      <c r="P73" s="5"/>
      <c r="Q73" s="35"/>
      <c r="R73" s="5">
        <f t="shared" si="25"/>
        <v>120</v>
      </c>
      <c r="S73" s="5">
        <f t="shared" si="26"/>
        <v>120</v>
      </c>
      <c r="X73" s="79">
        <f t="shared" si="27"/>
        <v>2.352762598664238</v>
      </c>
      <c r="Y73" s="79" t="e">
        <f t="shared" si="28"/>
        <v>#DIV/0!</v>
      </c>
      <c r="Z73" s="79" t="e">
        <f t="shared" si="29"/>
        <v>#DIV/0!</v>
      </c>
    </row>
  </sheetData>
  <mergeCells count="10">
    <mergeCell ref="E65:G65"/>
    <mergeCell ref="H65:J65"/>
    <mergeCell ref="M65:Q65"/>
    <mergeCell ref="O32:S32"/>
    <mergeCell ref="E32:H32"/>
    <mergeCell ref="I32:L32"/>
    <mergeCell ref="E1:H1"/>
    <mergeCell ref="I1:L1"/>
    <mergeCell ref="M1:P1"/>
    <mergeCell ref="Q1:T1"/>
  </mergeCells>
  <printOptions/>
  <pageMargins left="0.75" right="0.75" top="1" bottom="1" header="0.5" footer="0.5"/>
  <pageSetup fitToHeight="1" fitToWidth="1" horizontalDpi="300" verticalDpi="3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G130"/>
  <sheetViews>
    <sheetView workbookViewId="0" topLeftCell="B10">
      <pane xSplit="3" topLeftCell="E2" activePane="topRight" state="frozen"/>
      <selection pane="topLeft" activeCell="B1" sqref="B1"/>
      <selection pane="topRight" activeCell="T14" sqref="T14"/>
    </sheetView>
  </sheetViews>
  <sheetFormatPr defaultColWidth="9.00390625" defaultRowHeight="12.75" outlineLevelRow="1"/>
  <cols>
    <col min="1" max="1" width="27.00390625" style="0" bestFit="1" customWidth="1"/>
    <col min="2" max="2" width="11.375" style="4" customWidth="1"/>
    <col min="3" max="3" width="24.625" style="0" customWidth="1"/>
    <col min="4" max="4" width="30.375" style="0" customWidth="1"/>
    <col min="6" max="6" width="11.625" style="0" customWidth="1"/>
    <col min="8" max="8" width="12.125" style="0" customWidth="1"/>
    <col min="10" max="10" width="12.125" style="0" customWidth="1"/>
    <col min="12" max="12" width="12.125" style="0" customWidth="1"/>
    <col min="13" max="13" width="19.00390625" style="0" customWidth="1"/>
    <col min="18" max="18" width="11.875" style="0" customWidth="1"/>
    <col min="19" max="19" width="18.125" style="0" customWidth="1"/>
  </cols>
  <sheetData>
    <row r="1" spans="5:20" ht="12.75">
      <c r="E1" s="86" t="s">
        <v>20</v>
      </c>
      <c r="F1" s="86"/>
      <c r="G1" s="86" t="s">
        <v>21</v>
      </c>
      <c r="H1" s="86"/>
      <c r="I1" s="86" t="s">
        <v>22</v>
      </c>
      <c r="J1" s="86"/>
      <c r="K1" s="86" t="s">
        <v>23</v>
      </c>
      <c r="L1" s="86"/>
      <c r="O1" s="86" t="s">
        <v>25</v>
      </c>
      <c r="P1" s="88"/>
      <c r="Q1" s="88"/>
      <c r="R1" s="88"/>
      <c r="S1" s="88"/>
      <c r="T1" s="88"/>
    </row>
    <row r="2" spans="1:20" ht="24.75" customHeight="1">
      <c r="A2" s="3" t="s">
        <v>5</v>
      </c>
      <c r="B2" s="83" t="s">
        <v>0</v>
      </c>
      <c r="C2" s="2" t="s">
        <v>1</v>
      </c>
      <c r="D2" s="2" t="s">
        <v>2</v>
      </c>
      <c r="E2" s="2" t="s">
        <v>44</v>
      </c>
      <c r="F2" s="2" t="s">
        <v>45</v>
      </c>
      <c r="G2" s="2" t="s">
        <v>44</v>
      </c>
      <c r="H2" s="2" t="s">
        <v>45</v>
      </c>
      <c r="I2" s="2" t="s">
        <v>44</v>
      </c>
      <c r="J2" s="2" t="s">
        <v>45</v>
      </c>
      <c r="K2" s="2" t="s">
        <v>44</v>
      </c>
      <c r="L2" s="2" t="s">
        <v>45</v>
      </c>
      <c r="M2" s="2" t="s">
        <v>46</v>
      </c>
      <c r="N2" s="2" t="s">
        <v>19</v>
      </c>
      <c r="O2" s="2" t="s">
        <v>47</v>
      </c>
      <c r="P2" s="2" t="s">
        <v>10</v>
      </c>
      <c r="Q2" s="2" t="s">
        <v>11</v>
      </c>
      <c r="R2" s="2" t="s">
        <v>45</v>
      </c>
      <c r="S2" s="2" t="s">
        <v>46</v>
      </c>
      <c r="T2" s="2" t="s">
        <v>19</v>
      </c>
    </row>
    <row r="3" spans="1:20" ht="12.75">
      <c r="A3" s="9" t="s">
        <v>42</v>
      </c>
      <c r="C3" s="7" t="s">
        <v>391</v>
      </c>
      <c r="E3" s="5"/>
      <c r="F3" s="5">
        <f>SUM(E4:E6)</f>
        <v>243.86</v>
      </c>
      <c r="G3" s="5"/>
      <c r="H3" s="5">
        <f>SUM(G4:G6)</f>
        <v>201.44</v>
      </c>
      <c r="I3" s="35"/>
      <c r="J3" s="35">
        <f>SUM(I4:I6)</f>
        <v>83</v>
      </c>
      <c r="K3" s="35"/>
      <c r="L3" s="35">
        <f>SUM(K4:K6)</f>
        <v>146</v>
      </c>
      <c r="M3" s="5">
        <f>SUM(F3,H3,J3,L3)</f>
        <v>674.3</v>
      </c>
      <c r="N3" s="35"/>
      <c r="O3" s="29">
        <v>74.28</v>
      </c>
      <c r="P3" s="61"/>
      <c r="Q3" s="5">
        <f>SUM(O3,P4,P5,P6)</f>
        <v>74.28</v>
      </c>
      <c r="R3" s="5">
        <f>360-Q3</f>
        <v>285.72</v>
      </c>
      <c r="S3" s="29">
        <f>SUM(M3,R3)</f>
        <v>960.02</v>
      </c>
      <c r="T3" s="61">
        <v>1</v>
      </c>
    </row>
    <row r="4" spans="1:33" s="18" customFormat="1" ht="12.75" outlineLevel="1">
      <c r="A4" s="10"/>
      <c r="B4" s="14">
        <v>5525</v>
      </c>
      <c r="C4" s="25" t="s">
        <v>36</v>
      </c>
      <c r="D4" s="25" t="s">
        <v>51</v>
      </c>
      <c r="E4" s="73">
        <f>M!H13</f>
        <v>80.1</v>
      </c>
      <c r="F4" s="30"/>
      <c r="G4" s="73">
        <f>M!L13</f>
        <v>67.8</v>
      </c>
      <c r="H4" s="30"/>
      <c r="I4" s="74">
        <f>M!P13</f>
        <v>33</v>
      </c>
      <c r="J4" s="59"/>
      <c r="K4" s="74">
        <f>M!T13</f>
        <v>47</v>
      </c>
      <c r="L4" s="59"/>
      <c r="M4" s="30"/>
      <c r="N4" s="59"/>
      <c r="O4" s="30"/>
      <c r="P4" s="59"/>
      <c r="Q4" s="30"/>
      <c r="R4" s="30"/>
      <c r="S4" s="30"/>
      <c r="T4" s="59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33" s="13" customFormat="1" ht="12.75" outlineLevel="1">
      <c r="A5" s="19"/>
      <c r="B5" s="14">
        <v>5543</v>
      </c>
      <c r="C5" s="13" t="s">
        <v>3</v>
      </c>
      <c r="D5" s="13" t="s">
        <v>121</v>
      </c>
      <c r="E5" s="30">
        <f>M!H31</f>
        <v>82.06</v>
      </c>
      <c r="F5" s="30"/>
      <c r="G5" s="30">
        <f>M!L31</f>
        <v>64.16</v>
      </c>
      <c r="H5" s="30"/>
      <c r="I5" s="59">
        <f>M!P31</f>
        <v>32</v>
      </c>
      <c r="J5" s="59"/>
      <c r="K5" s="59">
        <f>M!T31</f>
        <v>53</v>
      </c>
      <c r="L5" s="59"/>
      <c r="M5" s="30"/>
      <c r="N5" s="59"/>
      <c r="O5" s="30"/>
      <c r="P5" s="59"/>
      <c r="Q5" s="30"/>
      <c r="R5" s="30"/>
      <c r="S5" s="30"/>
      <c r="T5" s="59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spans="1:33" s="21" customFormat="1" ht="12.75" outlineLevel="1">
      <c r="A6" s="19"/>
      <c r="B6" s="17">
        <v>4029</v>
      </c>
      <c r="C6" s="18" t="s">
        <v>49</v>
      </c>
      <c r="D6" s="18" t="s">
        <v>219</v>
      </c>
      <c r="E6" s="31">
        <f>S!H14</f>
        <v>81.7</v>
      </c>
      <c r="F6" s="31"/>
      <c r="G6" s="31">
        <f>S!L14</f>
        <v>69.48</v>
      </c>
      <c r="H6" s="31"/>
      <c r="I6" s="58">
        <f>S!P14</f>
        <v>18</v>
      </c>
      <c r="J6" s="58"/>
      <c r="K6" s="58">
        <f>S!T14</f>
        <v>46</v>
      </c>
      <c r="L6" s="58"/>
      <c r="M6" s="31"/>
      <c r="N6" s="58"/>
      <c r="O6" s="31"/>
      <c r="P6" s="58"/>
      <c r="Q6" s="31"/>
      <c r="R6" s="31"/>
      <c r="S6" s="31"/>
      <c r="T6" s="5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20" s="22" customFormat="1" ht="12.75">
      <c r="A7" s="28" t="s">
        <v>164</v>
      </c>
      <c r="B7" s="4"/>
      <c r="C7" s="7" t="s">
        <v>189</v>
      </c>
      <c r="D7"/>
      <c r="E7" s="29"/>
      <c r="F7" s="29">
        <f>SUM(E8:E10)</f>
        <v>237.62</v>
      </c>
      <c r="G7" s="29"/>
      <c r="H7" s="29">
        <f>SUM(G8:G10)</f>
        <v>204.16</v>
      </c>
      <c r="I7" s="61"/>
      <c r="J7" s="61">
        <f>SUM(I8:I10)</f>
        <v>90</v>
      </c>
      <c r="K7" s="61"/>
      <c r="L7" s="61">
        <f>SUM(K8:K10)</f>
        <v>147</v>
      </c>
      <c r="M7" s="29">
        <f>SUM(F7,H7,J7,L7)</f>
        <v>678.78</v>
      </c>
      <c r="N7" s="61"/>
      <c r="O7" s="29">
        <v>82.47</v>
      </c>
      <c r="P7" s="61"/>
      <c r="Q7" s="5">
        <f>SUM(O7,P8,P9,P10)</f>
        <v>92.47</v>
      </c>
      <c r="R7" s="5">
        <f>360-Q7</f>
        <v>267.53</v>
      </c>
      <c r="S7" s="29">
        <f>SUM(M7,R7)</f>
        <v>946.31</v>
      </c>
      <c r="T7" s="61">
        <v>2</v>
      </c>
    </row>
    <row r="8" spans="1:33" s="11" customFormat="1" ht="12.75" outlineLevel="1" collapsed="1">
      <c r="A8" s="10"/>
      <c r="B8" s="14">
        <v>5542</v>
      </c>
      <c r="C8" s="13" t="s">
        <v>254</v>
      </c>
      <c r="D8" s="13" t="s">
        <v>116</v>
      </c>
      <c r="E8" s="30">
        <f>M!H30</f>
        <v>79.05</v>
      </c>
      <c r="F8" s="30"/>
      <c r="G8" s="30">
        <f>M!L30</f>
        <v>68.69</v>
      </c>
      <c r="H8" s="30"/>
      <c r="I8" s="59">
        <f>M!P30</f>
        <v>26</v>
      </c>
      <c r="J8" s="59"/>
      <c r="K8" s="59">
        <f>M!T30</f>
        <v>46</v>
      </c>
      <c r="L8" s="59"/>
      <c r="M8" s="30"/>
      <c r="N8" s="59"/>
      <c r="O8" s="30"/>
      <c r="P8" s="59">
        <v>5</v>
      </c>
      <c r="Q8" s="30"/>
      <c r="R8" s="30"/>
      <c r="S8" s="30"/>
      <c r="T8" s="59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s="21" customFormat="1" ht="12.75" outlineLevel="1">
      <c r="A9" s="16"/>
      <c r="B9" s="20">
        <v>3018</v>
      </c>
      <c r="C9" s="21" t="s">
        <v>74</v>
      </c>
      <c r="D9" s="21" t="s">
        <v>152</v>
      </c>
      <c r="E9" s="32">
        <f>T!H16</f>
        <v>79.17</v>
      </c>
      <c r="F9" s="32"/>
      <c r="G9" s="32">
        <f>T!L16</f>
        <v>69.13</v>
      </c>
      <c r="H9" s="32"/>
      <c r="I9" s="60">
        <f>T!P16</f>
        <v>37</v>
      </c>
      <c r="J9" s="60"/>
      <c r="K9" s="60">
        <f>T!T16</f>
        <v>50</v>
      </c>
      <c r="L9" s="60"/>
      <c r="M9" s="32"/>
      <c r="N9" s="60"/>
      <c r="O9" s="32"/>
      <c r="P9" s="60"/>
      <c r="Q9" s="32"/>
      <c r="R9" s="32"/>
      <c r="S9" s="32"/>
      <c r="T9" s="60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s="21" customFormat="1" ht="12.75" outlineLevel="1">
      <c r="A10" s="16"/>
      <c r="B10" s="20">
        <v>3025</v>
      </c>
      <c r="C10" s="21" t="s">
        <v>103</v>
      </c>
      <c r="D10" s="21" t="s">
        <v>159</v>
      </c>
      <c r="E10" s="32">
        <f>T!H23</f>
        <v>79.4</v>
      </c>
      <c r="F10" s="32"/>
      <c r="G10" s="32">
        <f>T!L23</f>
        <v>66.34</v>
      </c>
      <c r="H10" s="32"/>
      <c r="I10" s="60">
        <f>T!P23</f>
        <v>27</v>
      </c>
      <c r="J10" s="60"/>
      <c r="K10" s="60">
        <f>T!T23</f>
        <v>51</v>
      </c>
      <c r="L10" s="60"/>
      <c r="M10" s="32"/>
      <c r="N10" s="60"/>
      <c r="O10" s="32"/>
      <c r="P10" s="60">
        <v>5</v>
      </c>
      <c r="Q10" s="32"/>
      <c r="R10" s="32"/>
      <c r="S10" s="32"/>
      <c r="T10" s="6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8" customFormat="1" ht="12.75">
      <c r="A11" s="9" t="s">
        <v>40</v>
      </c>
      <c r="B11" s="23"/>
      <c r="C11" s="7" t="s">
        <v>207</v>
      </c>
      <c r="D11" s="22"/>
      <c r="E11" s="5"/>
      <c r="F11" s="5">
        <f>SUM(E12:E14)</f>
        <v>240.33999999999997</v>
      </c>
      <c r="G11" s="5"/>
      <c r="H11" s="5">
        <f>SUM(G12:G14)</f>
        <v>194.05</v>
      </c>
      <c r="I11" s="35"/>
      <c r="J11" s="35">
        <f>SUM(I12:I14)</f>
        <v>90</v>
      </c>
      <c r="K11" s="35"/>
      <c r="L11" s="35">
        <f>SUM(K12:K14)</f>
        <v>140</v>
      </c>
      <c r="M11" s="5">
        <f>SUM(F11,H11,J11,L11)</f>
        <v>664.39</v>
      </c>
      <c r="N11" s="35"/>
      <c r="O11" s="29">
        <v>80.4</v>
      </c>
      <c r="P11" s="61"/>
      <c r="Q11" s="5">
        <f>SUM(O11,P12,P13,P14)</f>
        <v>90.4</v>
      </c>
      <c r="R11" s="5">
        <f>360-Q11</f>
        <v>269.6</v>
      </c>
      <c r="S11" s="29">
        <f>SUM(M11,R11)</f>
        <v>933.99</v>
      </c>
      <c r="T11" s="61">
        <v>3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20" s="22" customFormat="1" ht="12.75" outlineLevel="1">
      <c r="A12" s="10"/>
      <c r="B12" s="14">
        <v>5545</v>
      </c>
      <c r="C12" s="13" t="s">
        <v>112</v>
      </c>
      <c r="D12" s="13" t="s">
        <v>113</v>
      </c>
      <c r="E12" s="30">
        <f>M!H33</f>
        <v>80.05</v>
      </c>
      <c r="F12" s="30"/>
      <c r="G12" s="30">
        <f>M!L33</f>
        <v>65.71000000000001</v>
      </c>
      <c r="H12" s="30"/>
      <c r="I12" s="59">
        <f>M!P33</f>
        <v>36</v>
      </c>
      <c r="J12" s="59"/>
      <c r="K12" s="59">
        <f>M!T33</f>
        <v>46</v>
      </c>
      <c r="L12" s="59"/>
      <c r="M12" s="30"/>
      <c r="N12" s="59"/>
      <c r="O12" s="30"/>
      <c r="P12" s="59"/>
      <c r="Q12" s="30"/>
      <c r="R12" s="30"/>
      <c r="S12" s="30"/>
      <c r="T12" s="59"/>
    </row>
    <row r="13" spans="1:33" ht="12.75" outlineLevel="1" collapsed="1">
      <c r="A13" s="12"/>
      <c r="B13" s="17">
        <v>4037</v>
      </c>
      <c r="C13" s="18" t="s">
        <v>66</v>
      </c>
      <c r="D13" s="18" t="s">
        <v>136</v>
      </c>
      <c r="E13" s="31">
        <f>S!H21</f>
        <v>81.41</v>
      </c>
      <c r="F13" s="31"/>
      <c r="G13" s="31">
        <f>S!L21</f>
        <v>69.52</v>
      </c>
      <c r="H13" s="31"/>
      <c r="I13" s="58">
        <f>S!P21</f>
        <v>28</v>
      </c>
      <c r="J13" s="58"/>
      <c r="K13" s="58">
        <f>S!T21</f>
        <v>50</v>
      </c>
      <c r="L13" s="58"/>
      <c r="M13" s="31"/>
      <c r="N13" s="58"/>
      <c r="O13" s="31"/>
      <c r="P13" s="58">
        <v>5</v>
      </c>
      <c r="Q13" s="31"/>
      <c r="R13" s="31"/>
      <c r="S13" s="31"/>
      <c r="T13" s="5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8" customFormat="1" ht="12.75" outlineLevel="1">
      <c r="A14" s="16"/>
      <c r="B14" s="17">
        <v>4039</v>
      </c>
      <c r="C14" s="18" t="s">
        <v>74</v>
      </c>
      <c r="D14" s="18" t="s">
        <v>126</v>
      </c>
      <c r="E14" s="31">
        <f>S!H23</f>
        <v>78.88</v>
      </c>
      <c r="F14" s="31"/>
      <c r="G14" s="31">
        <f>S!L23</f>
        <v>58.82</v>
      </c>
      <c r="H14" s="31"/>
      <c r="I14" s="58">
        <f>S!P23</f>
        <v>26</v>
      </c>
      <c r="J14" s="58"/>
      <c r="K14" s="58">
        <f>S!T23</f>
        <v>44</v>
      </c>
      <c r="L14" s="58"/>
      <c r="M14" s="31"/>
      <c r="N14" s="58"/>
      <c r="O14" s="31"/>
      <c r="P14" s="58">
        <v>5</v>
      </c>
      <c r="Q14" s="31"/>
      <c r="R14" s="31"/>
      <c r="S14" s="31"/>
      <c r="T14" s="5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20" s="22" customFormat="1" ht="12.75">
      <c r="A15" s="9" t="s">
        <v>39</v>
      </c>
      <c r="B15" s="4"/>
      <c r="C15" s="7" t="s">
        <v>186</v>
      </c>
      <c r="D15" s="1"/>
      <c r="E15" s="5"/>
      <c r="F15" s="29">
        <f>SUM(E16:E18)</f>
        <v>221.24</v>
      </c>
      <c r="G15" s="5"/>
      <c r="H15" s="29">
        <f>SUM(G16:G18)</f>
        <v>184.94</v>
      </c>
      <c r="I15" s="35"/>
      <c r="J15" s="61">
        <f>SUM(I16:I18)</f>
        <v>103</v>
      </c>
      <c r="K15" s="35"/>
      <c r="L15" s="61">
        <f>SUM(K16:K18)</f>
        <v>113</v>
      </c>
      <c r="M15" s="29">
        <f>SUM(F15,H15,J15,L15)</f>
        <v>622.1800000000001</v>
      </c>
      <c r="N15" s="35"/>
      <c r="O15" s="5">
        <v>73.31</v>
      </c>
      <c r="P15" s="35"/>
      <c r="Q15" s="5">
        <f>SUM(O15,P16,P17,P18)</f>
        <v>73.31</v>
      </c>
      <c r="R15" s="5">
        <f>360-Q15</f>
        <v>286.69</v>
      </c>
      <c r="S15" s="29">
        <f>SUM(M15,R15)</f>
        <v>908.8700000000001</v>
      </c>
      <c r="T15" s="35"/>
    </row>
    <row r="16" spans="1:33" s="11" customFormat="1" ht="12.75" outlineLevel="1">
      <c r="A16" s="10"/>
      <c r="B16" s="15">
        <v>6520</v>
      </c>
      <c r="C16" s="11" t="s">
        <v>85</v>
      </c>
      <c r="D16" s="24" t="s">
        <v>86</v>
      </c>
      <c r="E16" s="33">
        <f>L!H16</f>
        <v>81.75999999999999</v>
      </c>
      <c r="F16" s="33"/>
      <c r="G16" s="33">
        <f>L!L16</f>
        <v>63.8</v>
      </c>
      <c r="H16" s="33"/>
      <c r="I16" s="57">
        <f>L!P16</f>
        <v>33</v>
      </c>
      <c r="J16" s="57"/>
      <c r="K16" s="57">
        <f>L!T16</f>
        <v>46</v>
      </c>
      <c r="L16" s="57"/>
      <c r="M16" s="33"/>
      <c r="N16" s="57"/>
      <c r="O16" s="33"/>
      <c r="P16" s="57"/>
      <c r="Q16" s="33"/>
      <c r="R16" s="33"/>
      <c r="S16" s="33"/>
      <c r="T16" s="57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3" customFormat="1" ht="12.75" outlineLevel="1">
      <c r="A17" s="10"/>
      <c r="B17" s="17">
        <v>4020</v>
      </c>
      <c r="C17" s="18" t="s">
        <v>74</v>
      </c>
      <c r="D17" s="18" t="s">
        <v>218</v>
      </c>
      <c r="E17" s="31">
        <f>S!H5</f>
        <v>56.84</v>
      </c>
      <c r="F17" s="31"/>
      <c r="G17" s="31">
        <f>S!L5</f>
        <v>60.37</v>
      </c>
      <c r="H17" s="31"/>
      <c r="I17" s="58">
        <f>S!P5</f>
        <v>36</v>
      </c>
      <c r="J17" s="58"/>
      <c r="K17" s="58">
        <f>S!T5</f>
        <v>32</v>
      </c>
      <c r="L17" s="58"/>
      <c r="M17" s="31"/>
      <c r="N17" s="58"/>
      <c r="O17" s="31"/>
      <c r="P17" s="58"/>
      <c r="Q17" s="31"/>
      <c r="R17" s="31"/>
      <c r="S17" s="31"/>
      <c r="T17" s="5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8" customFormat="1" ht="12.75" outlineLevel="1" collapsed="1">
      <c r="A18" s="16"/>
      <c r="B18" s="17">
        <v>4060</v>
      </c>
      <c r="C18" s="18" t="s">
        <v>66</v>
      </c>
      <c r="D18" s="18" t="s">
        <v>355</v>
      </c>
      <c r="E18" s="31">
        <f>S!H44</f>
        <v>82.64</v>
      </c>
      <c r="F18" s="31"/>
      <c r="G18" s="31">
        <f>S!L44</f>
        <v>60.77</v>
      </c>
      <c r="H18" s="31"/>
      <c r="I18" s="58">
        <f>S!P44</f>
        <v>34</v>
      </c>
      <c r="J18" s="58"/>
      <c r="K18" s="58">
        <f>S!T44</f>
        <v>35</v>
      </c>
      <c r="L18" s="58"/>
      <c r="M18" s="31"/>
      <c r="N18" s="58"/>
      <c r="O18" s="31"/>
      <c r="P18" s="58"/>
      <c r="Q18" s="31"/>
      <c r="R18" s="31"/>
      <c r="S18" s="31"/>
      <c r="T18" s="58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7" t="s">
        <v>170</v>
      </c>
      <c r="B19" s="23"/>
      <c r="C19" s="7" t="s">
        <v>203</v>
      </c>
      <c r="D19" s="22"/>
      <c r="E19" s="5"/>
      <c r="F19" s="5">
        <f>SUM(E20:E22)</f>
        <v>225.79999999999998</v>
      </c>
      <c r="G19" s="5"/>
      <c r="H19" s="5">
        <f>SUM(G20:G22)</f>
        <v>196.28000000000003</v>
      </c>
      <c r="I19" s="35"/>
      <c r="J19" s="35">
        <f>SUM(I20:I22)</f>
        <v>85</v>
      </c>
      <c r="K19" s="35"/>
      <c r="L19" s="35">
        <f>SUM(K20:K22)</f>
        <v>111</v>
      </c>
      <c r="M19" s="5">
        <f>SUM(F19,H19,J19,L19)</f>
        <v>618.08</v>
      </c>
      <c r="N19" s="35"/>
      <c r="O19" s="5">
        <v>79.59</v>
      </c>
      <c r="P19" s="35"/>
      <c r="Q19" s="5">
        <f>SUM(O19,P20,P21,P22)</f>
        <v>79.59</v>
      </c>
      <c r="R19" s="5">
        <f>360-Q19</f>
        <v>280.40999999999997</v>
      </c>
      <c r="S19" s="29">
        <f>SUM(M19,R19)</f>
        <v>898.49</v>
      </c>
      <c r="T19" s="3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3" customFormat="1" ht="12.75" outlineLevel="1">
      <c r="A20" s="11"/>
      <c r="B20" s="15">
        <v>6524</v>
      </c>
      <c r="C20" s="11" t="s">
        <v>64</v>
      </c>
      <c r="D20" s="11" t="s">
        <v>65</v>
      </c>
      <c r="E20" s="33">
        <f>L!H20</f>
        <v>72.31</v>
      </c>
      <c r="F20" s="33"/>
      <c r="G20" s="33">
        <f>L!L20</f>
        <v>63.7</v>
      </c>
      <c r="H20" s="33"/>
      <c r="I20" s="57">
        <f>L!P20</f>
        <v>25</v>
      </c>
      <c r="J20" s="57"/>
      <c r="K20" s="57">
        <f>L!T20</f>
        <v>29</v>
      </c>
      <c r="L20" s="57"/>
      <c r="M20" s="33"/>
      <c r="N20" s="57"/>
      <c r="O20" s="33"/>
      <c r="P20" s="57"/>
      <c r="Q20" s="33"/>
      <c r="R20" s="33"/>
      <c r="S20" s="33"/>
      <c r="T20" s="57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1" customFormat="1" ht="12.75" outlineLevel="1">
      <c r="A21" s="13"/>
      <c r="B21" s="17">
        <v>4056</v>
      </c>
      <c r="C21" s="18" t="s">
        <v>232</v>
      </c>
      <c r="D21" s="18" t="s">
        <v>233</v>
      </c>
      <c r="E21" s="31">
        <f>S!H40</f>
        <v>76.72999999999999</v>
      </c>
      <c r="F21" s="31"/>
      <c r="G21" s="31">
        <f>S!L40</f>
        <v>66.34</v>
      </c>
      <c r="H21" s="31"/>
      <c r="I21" s="58">
        <f>S!P40</f>
        <v>33</v>
      </c>
      <c r="J21" s="58"/>
      <c r="K21" s="58">
        <f>S!T40</f>
        <v>31</v>
      </c>
      <c r="L21" s="58"/>
      <c r="M21" s="31"/>
      <c r="N21" s="58"/>
      <c r="O21" s="31"/>
      <c r="P21" s="58"/>
      <c r="Q21" s="31"/>
      <c r="R21" s="31"/>
      <c r="S21" s="31"/>
      <c r="T21" s="5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s="18" customFormat="1" ht="12.75" outlineLevel="1">
      <c r="B22" s="17">
        <v>4058</v>
      </c>
      <c r="C22" s="18" t="s">
        <v>234</v>
      </c>
      <c r="D22" s="18" t="s">
        <v>137</v>
      </c>
      <c r="E22" s="31">
        <f>S!H42</f>
        <v>76.75999999999999</v>
      </c>
      <c r="F22" s="31"/>
      <c r="G22" s="31">
        <f>S!L42</f>
        <v>66.24000000000001</v>
      </c>
      <c r="H22" s="31"/>
      <c r="I22" s="58">
        <f>S!P42</f>
        <v>27</v>
      </c>
      <c r="J22" s="58"/>
      <c r="K22" s="58">
        <f>S!T42</f>
        <v>51</v>
      </c>
      <c r="L22" s="58"/>
      <c r="M22" s="31"/>
      <c r="N22" s="58"/>
      <c r="O22" s="31"/>
      <c r="P22" s="58"/>
      <c r="Q22" s="31"/>
      <c r="R22" s="31"/>
      <c r="S22" s="31"/>
      <c r="T22" s="5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20" s="22" customFormat="1" ht="12.75">
      <c r="A23" s="9" t="s">
        <v>38</v>
      </c>
      <c r="B23" s="4"/>
      <c r="C23" s="7" t="s">
        <v>387</v>
      </c>
      <c r="E23" s="5"/>
      <c r="F23" s="5">
        <f>SUM(E24:E26)</f>
        <v>160.24</v>
      </c>
      <c r="G23" s="5"/>
      <c r="H23" s="5">
        <f>SUM(G24:G26)</f>
        <v>205.84</v>
      </c>
      <c r="I23" s="35"/>
      <c r="J23" s="35">
        <f>SUM(I24:I26)</f>
        <v>106</v>
      </c>
      <c r="K23" s="35"/>
      <c r="L23" s="35">
        <f>SUM(K24:K26)</f>
        <v>139</v>
      </c>
      <c r="M23" s="5">
        <f>SUM(F23,H23,J23,L23)</f>
        <v>611.08</v>
      </c>
      <c r="N23" s="61"/>
      <c r="O23" s="29">
        <v>75.56</v>
      </c>
      <c r="P23" s="61"/>
      <c r="Q23" s="5">
        <f>SUM(O23,P24,P25,P26)</f>
        <v>85.56</v>
      </c>
      <c r="R23" s="5">
        <f>360-Q23</f>
        <v>274.44</v>
      </c>
      <c r="S23" s="29">
        <f>SUM(M23,R23)</f>
        <v>885.52</v>
      </c>
      <c r="T23" s="35"/>
    </row>
    <row r="24" spans="1:33" s="11" customFormat="1" ht="12.75" outlineLevel="1" collapsed="1">
      <c r="A24" s="10"/>
      <c r="B24" s="15">
        <v>6512</v>
      </c>
      <c r="C24" s="24" t="s">
        <v>3</v>
      </c>
      <c r="D24" s="24" t="s">
        <v>4</v>
      </c>
      <c r="E24" s="33">
        <f>L!H8</f>
        <v>79.17</v>
      </c>
      <c r="F24" s="33"/>
      <c r="G24" s="33">
        <f>L!L8</f>
        <v>67.77000000000001</v>
      </c>
      <c r="H24" s="33"/>
      <c r="I24" s="57">
        <f>L!P8</f>
        <v>36</v>
      </c>
      <c r="J24" s="57"/>
      <c r="K24" s="57">
        <f>L!T8</f>
        <v>43</v>
      </c>
      <c r="L24" s="57"/>
      <c r="M24" s="33"/>
      <c r="N24" s="57"/>
      <c r="O24" s="33"/>
      <c r="P24" s="57"/>
      <c r="Q24" s="33"/>
      <c r="R24" s="33"/>
      <c r="S24" s="33"/>
      <c r="T24" s="57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21" customFormat="1" ht="12.75" outlineLevel="1">
      <c r="A25" s="12"/>
      <c r="B25" s="17">
        <v>4036</v>
      </c>
      <c r="C25" s="26" t="s">
        <v>29</v>
      </c>
      <c r="D25" s="26" t="s">
        <v>30</v>
      </c>
      <c r="E25" s="31">
        <f>S!H20</f>
        <v>0</v>
      </c>
      <c r="F25" s="31"/>
      <c r="G25" s="31">
        <f>S!L20</f>
        <v>69.86</v>
      </c>
      <c r="H25" s="31"/>
      <c r="I25" s="58">
        <f>S!P20</f>
        <v>34</v>
      </c>
      <c r="J25" s="58"/>
      <c r="K25" s="58">
        <f>S!T20</f>
        <v>46</v>
      </c>
      <c r="L25" s="58"/>
      <c r="M25" s="31"/>
      <c r="N25" s="58"/>
      <c r="O25" s="31"/>
      <c r="P25" s="58">
        <v>10</v>
      </c>
      <c r="Q25" s="31"/>
      <c r="R25" s="31"/>
      <c r="S25" s="31"/>
      <c r="T25" s="5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21" customFormat="1" ht="12.75" outlineLevel="1">
      <c r="A26" s="18"/>
      <c r="B26" s="17">
        <v>4041</v>
      </c>
      <c r="C26" s="18" t="s">
        <v>342</v>
      </c>
      <c r="D26" s="18" t="s">
        <v>220</v>
      </c>
      <c r="E26" s="31">
        <f>S!H25</f>
        <v>81.07</v>
      </c>
      <c r="F26" s="31"/>
      <c r="G26" s="31">
        <f>S!L25</f>
        <v>68.21000000000001</v>
      </c>
      <c r="H26" s="31"/>
      <c r="I26" s="58">
        <f>S!P25</f>
        <v>36</v>
      </c>
      <c r="J26" s="58"/>
      <c r="K26" s="58">
        <f>S!T25</f>
        <v>50</v>
      </c>
      <c r="L26" s="58"/>
      <c r="M26" s="31"/>
      <c r="N26" s="58"/>
      <c r="O26" s="31"/>
      <c r="P26" s="58"/>
      <c r="Q26" s="31"/>
      <c r="R26" s="31"/>
      <c r="S26" s="31"/>
      <c r="T26" s="5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20" s="22" customFormat="1" ht="12.75">
      <c r="A27" s="9" t="s">
        <v>43</v>
      </c>
      <c r="B27" s="4"/>
      <c r="C27" s="7" t="s">
        <v>120</v>
      </c>
      <c r="D27"/>
      <c r="E27" s="5"/>
      <c r="F27" s="5">
        <f>SUM(E28:E30)</f>
        <v>231.42</v>
      </c>
      <c r="G27" s="5"/>
      <c r="H27" s="5">
        <f>SUM(G28:G30)</f>
        <v>190.95</v>
      </c>
      <c r="I27" s="35"/>
      <c r="J27" s="35">
        <f>SUM(I28:I30)</f>
        <v>85</v>
      </c>
      <c r="K27" s="35"/>
      <c r="L27" s="35">
        <f>SUM(K28:K30)</f>
        <v>95</v>
      </c>
      <c r="M27" s="5">
        <f>SUM(F27,H27,J27,L27)</f>
        <v>602.37</v>
      </c>
      <c r="N27" s="35"/>
      <c r="O27" s="29">
        <v>75.25</v>
      </c>
      <c r="P27" s="61"/>
      <c r="Q27" s="5">
        <f>SUM(O27,P28,P29,P30)</f>
        <v>80.25</v>
      </c>
      <c r="R27" s="5">
        <f>360-Q27</f>
        <v>279.75</v>
      </c>
      <c r="S27" s="29">
        <f>SUM(M27,R27)</f>
        <v>882.12</v>
      </c>
      <c r="T27" s="61"/>
    </row>
    <row r="28" spans="1:33" s="11" customFormat="1" ht="12.75" outlineLevel="1">
      <c r="A28" s="12"/>
      <c r="B28" s="15">
        <v>6522</v>
      </c>
      <c r="C28" s="11" t="s">
        <v>258</v>
      </c>
      <c r="D28" s="11" t="s">
        <v>259</v>
      </c>
      <c r="E28" s="33">
        <f>L!H18</f>
        <v>75.72999999999999</v>
      </c>
      <c r="F28" s="33"/>
      <c r="G28" s="33">
        <f>L!L18</f>
        <v>55.75</v>
      </c>
      <c r="H28" s="33"/>
      <c r="I28" s="57">
        <f>L!P18</f>
        <v>25</v>
      </c>
      <c r="J28" s="57"/>
      <c r="K28" s="57">
        <f>L!T18</f>
        <v>16</v>
      </c>
      <c r="L28" s="57"/>
      <c r="M28" s="33"/>
      <c r="N28" s="57"/>
      <c r="O28" s="33"/>
      <c r="P28" s="57">
        <v>5</v>
      </c>
      <c r="Q28" s="33"/>
      <c r="R28" s="33"/>
      <c r="S28" s="33"/>
      <c r="T28" s="57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3" customFormat="1" ht="12.75" outlineLevel="1">
      <c r="A29" s="16"/>
      <c r="B29" s="17">
        <v>4030</v>
      </c>
      <c r="C29" s="18" t="s">
        <v>143</v>
      </c>
      <c r="D29" s="18" t="s">
        <v>168</v>
      </c>
      <c r="E29" s="31">
        <f>S!H15</f>
        <v>79</v>
      </c>
      <c r="F29" s="31"/>
      <c r="G29" s="31">
        <f>S!L15</f>
        <v>67.75999999999999</v>
      </c>
      <c r="H29" s="31"/>
      <c r="I29" s="58">
        <f>S!P15</f>
        <v>33</v>
      </c>
      <c r="J29" s="58"/>
      <c r="K29" s="58">
        <f>S!T15</f>
        <v>33</v>
      </c>
      <c r="L29" s="58"/>
      <c r="M29" s="31"/>
      <c r="N29" s="58"/>
      <c r="O29" s="31"/>
      <c r="P29" s="58"/>
      <c r="Q29" s="31"/>
      <c r="R29" s="31"/>
      <c r="S29" s="31"/>
      <c r="T29" s="5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21" customFormat="1" ht="12.75" outlineLevel="1" collapsed="1">
      <c r="A30" s="16"/>
      <c r="B30" s="17">
        <v>4050</v>
      </c>
      <c r="C30" s="18" t="s">
        <v>132</v>
      </c>
      <c r="D30" s="18" t="s">
        <v>402</v>
      </c>
      <c r="E30" s="31">
        <f>S!H34</f>
        <v>76.69</v>
      </c>
      <c r="F30" s="31"/>
      <c r="G30" s="31">
        <f>S!L34</f>
        <v>67.44</v>
      </c>
      <c r="H30" s="31"/>
      <c r="I30" s="58">
        <f>S!P34</f>
        <v>27</v>
      </c>
      <c r="J30" s="58"/>
      <c r="K30" s="58">
        <f>S!T34</f>
        <v>46</v>
      </c>
      <c r="L30" s="58"/>
      <c r="M30" s="31"/>
      <c r="N30" s="58"/>
      <c r="O30" s="31"/>
      <c r="P30" s="58"/>
      <c r="Q30" s="31"/>
      <c r="R30" s="31"/>
      <c r="S30" s="31"/>
      <c r="T30" s="5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20" s="22" customFormat="1" ht="12.75">
      <c r="A31" s="9" t="s">
        <v>41</v>
      </c>
      <c r="B31" s="4"/>
      <c r="C31" s="7" t="s">
        <v>392</v>
      </c>
      <c r="D31"/>
      <c r="E31" s="5"/>
      <c r="F31" s="5">
        <f>SUM(E32:E34)</f>
        <v>228.51999999999998</v>
      </c>
      <c r="G31" s="5"/>
      <c r="H31" s="5">
        <f>SUM(G32:G34)</f>
        <v>193.17999999999998</v>
      </c>
      <c r="I31" s="35"/>
      <c r="J31" s="35">
        <f>SUM(I32:I34)</f>
        <v>87</v>
      </c>
      <c r="K31" s="35"/>
      <c r="L31" s="35">
        <f>SUM(K32:K34)</f>
        <v>122</v>
      </c>
      <c r="M31" s="5">
        <f>SUM(F31,H31,J31,L31)</f>
        <v>630.6999999999999</v>
      </c>
      <c r="N31" s="35"/>
      <c r="O31" s="29">
        <v>88.29</v>
      </c>
      <c r="P31" s="61"/>
      <c r="Q31" s="5">
        <f>SUM(O31,P32,P33,P34)</f>
        <v>113.29</v>
      </c>
      <c r="R31" s="5">
        <f>360-Q31</f>
        <v>246.70999999999998</v>
      </c>
      <c r="S31" s="29">
        <f>SUM(M31,R31)</f>
        <v>877.4099999999999</v>
      </c>
      <c r="T31" s="61"/>
    </row>
    <row r="32" spans="1:33" s="11" customFormat="1" ht="12.75" outlineLevel="1">
      <c r="A32" s="12"/>
      <c r="B32" s="14">
        <v>5522</v>
      </c>
      <c r="C32" s="13" t="s">
        <v>8</v>
      </c>
      <c r="D32" s="13" t="s">
        <v>198</v>
      </c>
      <c r="E32" s="30">
        <f>M!H10</f>
        <v>80.28999999999999</v>
      </c>
      <c r="F32" s="30"/>
      <c r="G32" s="30">
        <f>M!L10</f>
        <v>67.44</v>
      </c>
      <c r="H32" s="30"/>
      <c r="I32" s="59">
        <f>M!P10</f>
        <v>33</v>
      </c>
      <c r="J32" s="59"/>
      <c r="K32" s="59">
        <f>M!T10</f>
        <v>21</v>
      </c>
      <c r="L32" s="59"/>
      <c r="M32" s="30"/>
      <c r="N32" s="59"/>
      <c r="O32" s="30"/>
      <c r="P32" s="59">
        <v>10</v>
      </c>
      <c r="Q32" s="30"/>
      <c r="R32" s="30"/>
      <c r="S32" s="30"/>
      <c r="T32" s="59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8" customFormat="1" ht="12.75" outlineLevel="1">
      <c r="A33" s="16"/>
      <c r="B33" s="14">
        <v>5527</v>
      </c>
      <c r="C33" s="13" t="s">
        <v>70</v>
      </c>
      <c r="D33" s="13" t="s">
        <v>211</v>
      </c>
      <c r="E33" s="30">
        <f>M!H15</f>
        <v>77.53999999999999</v>
      </c>
      <c r="F33" s="30"/>
      <c r="G33" s="30">
        <f>M!L15</f>
        <v>60.23</v>
      </c>
      <c r="H33" s="30"/>
      <c r="I33" s="59">
        <f>M!P15</f>
        <v>26</v>
      </c>
      <c r="J33" s="59"/>
      <c r="K33" s="59">
        <f>M!T15</f>
        <v>50</v>
      </c>
      <c r="L33" s="59"/>
      <c r="M33" s="30"/>
      <c r="N33" s="59"/>
      <c r="O33" s="30"/>
      <c r="P33" s="59">
        <v>10</v>
      </c>
      <c r="Q33" s="30"/>
      <c r="R33" s="30"/>
      <c r="S33" s="30"/>
      <c r="T33" s="5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3" customFormat="1" ht="12.75" outlineLevel="1">
      <c r="A34" s="19"/>
      <c r="B34" s="17">
        <v>4028</v>
      </c>
      <c r="C34" s="18" t="s">
        <v>6</v>
      </c>
      <c r="D34" s="18" t="s">
        <v>142</v>
      </c>
      <c r="E34" s="31">
        <f>S!H13</f>
        <v>70.69</v>
      </c>
      <c r="F34" s="31"/>
      <c r="G34" s="31">
        <f>S!L13</f>
        <v>65.50999999999999</v>
      </c>
      <c r="H34" s="31"/>
      <c r="I34" s="58">
        <f>S!P13</f>
        <v>28</v>
      </c>
      <c r="J34" s="58"/>
      <c r="K34" s="58">
        <f>S!T13</f>
        <v>51</v>
      </c>
      <c r="L34" s="58"/>
      <c r="M34" s="31"/>
      <c r="N34" s="58"/>
      <c r="O34" s="31"/>
      <c r="P34" s="58">
        <v>5</v>
      </c>
      <c r="Q34" s="31"/>
      <c r="R34" s="31"/>
      <c r="S34" s="31"/>
      <c r="T34" s="58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9" t="s">
        <v>165</v>
      </c>
      <c r="C35" s="7" t="s">
        <v>275</v>
      </c>
      <c r="E35" s="5"/>
      <c r="F35" s="5">
        <f>SUM(E36:E38)</f>
        <v>217.41</v>
      </c>
      <c r="G35" s="5"/>
      <c r="H35" s="5">
        <f>SUM(G36:G38)</f>
        <v>194.11999999999998</v>
      </c>
      <c r="I35" s="35"/>
      <c r="J35" s="35">
        <f>SUM(I36:I38)</f>
        <v>50</v>
      </c>
      <c r="K35" s="35"/>
      <c r="L35" s="35">
        <f>SUM(K36:K38)</f>
        <v>152</v>
      </c>
      <c r="M35" s="5">
        <f>SUM(F35,H35,J35,L35)</f>
        <v>613.53</v>
      </c>
      <c r="N35" s="35"/>
      <c r="O35" s="5">
        <v>81.98</v>
      </c>
      <c r="P35" s="35"/>
      <c r="Q35" s="5">
        <f>SUM(O35,P36,P37,P38)</f>
        <v>96.98</v>
      </c>
      <c r="R35" s="5">
        <f>360-Q35</f>
        <v>263.02</v>
      </c>
      <c r="S35" s="29">
        <f>SUM(M35,R35)</f>
        <v>876.55</v>
      </c>
      <c r="T35" s="35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13" customFormat="1" ht="12.75" outlineLevel="1">
      <c r="A36" s="10"/>
      <c r="B36" s="15">
        <v>6527</v>
      </c>
      <c r="C36" s="11" t="s">
        <v>169</v>
      </c>
      <c r="D36" s="44" t="s">
        <v>83</v>
      </c>
      <c r="E36" s="33">
        <f>L!H23</f>
        <v>74.35</v>
      </c>
      <c r="F36" s="33"/>
      <c r="G36" s="33">
        <f>L!L23</f>
        <v>68.66</v>
      </c>
      <c r="H36" s="33"/>
      <c r="I36" s="57">
        <f>L!P23</f>
        <v>36</v>
      </c>
      <c r="J36" s="57"/>
      <c r="K36" s="57">
        <f>L!T23</f>
        <v>51</v>
      </c>
      <c r="L36" s="57"/>
      <c r="M36" s="33"/>
      <c r="N36" s="57"/>
      <c r="O36" s="33"/>
      <c r="P36" s="57"/>
      <c r="Q36" s="33"/>
      <c r="R36" s="33"/>
      <c r="S36" s="33"/>
      <c r="T36" s="57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3" customFormat="1" ht="12.75" outlineLevel="1">
      <c r="A37" s="16"/>
      <c r="B37" s="17">
        <v>4044</v>
      </c>
      <c r="C37" s="26" t="s">
        <v>226</v>
      </c>
      <c r="D37" s="26" t="s">
        <v>227</v>
      </c>
      <c r="E37" s="31">
        <f>S!H28</f>
        <v>77.27000000000001</v>
      </c>
      <c r="F37" s="31"/>
      <c r="G37" s="31">
        <f>S!L28</f>
        <v>64.05</v>
      </c>
      <c r="H37" s="31"/>
      <c r="I37" s="58">
        <f>S!P28</f>
        <v>14</v>
      </c>
      <c r="J37" s="58"/>
      <c r="K37" s="58">
        <f>S!T28</f>
        <v>50</v>
      </c>
      <c r="L37" s="58"/>
      <c r="M37" s="31"/>
      <c r="N37" s="58"/>
      <c r="O37" s="31"/>
      <c r="P37" s="58">
        <v>10</v>
      </c>
      <c r="Q37" s="31"/>
      <c r="R37" s="31"/>
      <c r="S37" s="31"/>
      <c r="T37" s="58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18" customFormat="1" ht="12.75" outlineLevel="1">
      <c r="A38" s="19"/>
      <c r="B38" s="17">
        <v>4048</v>
      </c>
      <c r="C38" s="18" t="s">
        <v>145</v>
      </c>
      <c r="D38" s="18" t="s">
        <v>150</v>
      </c>
      <c r="E38" s="31">
        <f>S!H32</f>
        <v>65.78999999999999</v>
      </c>
      <c r="F38" s="31"/>
      <c r="G38" s="31">
        <f>S!L32</f>
        <v>61.41</v>
      </c>
      <c r="H38" s="31"/>
      <c r="I38" s="58">
        <f>S!P32</f>
        <v>0</v>
      </c>
      <c r="J38" s="58"/>
      <c r="K38" s="58">
        <f>S!T32</f>
        <v>51</v>
      </c>
      <c r="L38" s="58"/>
      <c r="M38" s="31"/>
      <c r="N38" s="58"/>
      <c r="O38" s="31"/>
      <c r="P38" s="58">
        <v>5</v>
      </c>
      <c r="Q38" s="31"/>
      <c r="R38" s="31"/>
      <c r="S38" s="31"/>
      <c r="T38" s="58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>
      <c r="A39" s="43" t="s">
        <v>163</v>
      </c>
      <c r="C39" s="7" t="s">
        <v>185</v>
      </c>
      <c r="D39" s="1"/>
      <c r="E39" s="5"/>
      <c r="F39" s="29">
        <f>SUM(E40:E42)</f>
        <v>208.28</v>
      </c>
      <c r="G39" s="5"/>
      <c r="H39" s="29">
        <f>SUM(G40:G42)</f>
        <v>190.5</v>
      </c>
      <c r="I39" s="35"/>
      <c r="J39" s="61">
        <f>SUM(I40:I42)</f>
        <v>86</v>
      </c>
      <c r="K39" s="35"/>
      <c r="L39" s="61">
        <f>SUM(K40:K42)</f>
        <v>129</v>
      </c>
      <c r="M39" s="29">
        <f>SUM(F39,H39,J39,L39)</f>
        <v>613.78</v>
      </c>
      <c r="N39" s="35"/>
      <c r="O39" s="5">
        <v>66.9</v>
      </c>
      <c r="P39" s="35"/>
      <c r="Q39" s="5">
        <f>SUM(O39,P40,P41,P42)</f>
        <v>191.9</v>
      </c>
      <c r="R39" s="5">
        <f>360-Q39</f>
        <v>168.1</v>
      </c>
      <c r="S39" s="29">
        <f>SUM(M39,R39)</f>
        <v>781.88</v>
      </c>
      <c r="T39" s="35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13" customFormat="1" ht="12.75" outlineLevel="1">
      <c r="A40" s="10"/>
      <c r="B40" s="15">
        <v>6515</v>
      </c>
      <c r="C40" s="11" t="s">
        <v>103</v>
      </c>
      <c r="D40" s="11" t="s">
        <v>104</v>
      </c>
      <c r="E40" s="33">
        <f>L!H11</f>
        <v>50.41</v>
      </c>
      <c r="F40" s="33"/>
      <c r="G40" s="33">
        <f>L!L11</f>
        <v>54.93</v>
      </c>
      <c r="H40" s="33"/>
      <c r="I40" s="57">
        <f>L!P11</f>
        <v>18</v>
      </c>
      <c r="J40" s="57"/>
      <c r="K40" s="57">
        <f>L!T11</f>
        <v>35</v>
      </c>
      <c r="L40" s="57"/>
      <c r="M40" s="33"/>
      <c r="N40" s="57"/>
      <c r="O40" s="33"/>
      <c r="P40" s="57">
        <v>5</v>
      </c>
      <c r="Q40" s="33"/>
      <c r="R40" s="33"/>
      <c r="S40" s="33"/>
      <c r="T40" s="57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8" customFormat="1" ht="12.75" outlineLevel="1">
      <c r="A41" s="19"/>
      <c r="B41" s="17">
        <v>4049</v>
      </c>
      <c r="C41" s="26" t="s">
        <v>115</v>
      </c>
      <c r="D41" s="26" t="s">
        <v>130</v>
      </c>
      <c r="E41" s="31">
        <f>S!H33</f>
        <v>79.02000000000001</v>
      </c>
      <c r="F41" s="31"/>
      <c r="G41" s="31">
        <f>S!L33</f>
        <v>66.91</v>
      </c>
      <c r="H41" s="31"/>
      <c r="I41" s="58">
        <f>S!P33</f>
        <v>35</v>
      </c>
      <c r="J41" s="58"/>
      <c r="K41" s="58">
        <f>S!T33</f>
        <v>44</v>
      </c>
      <c r="L41" s="58"/>
      <c r="M41" s="31"/>
      <c r="N41" s="58"/>
      <c r="O41" s="31"/>
      <c r="P41" s="58"/>
      <c r="Q41" s="31"/>
      <c r="R41" s="31"/>
      <c r="S41" s="31"/>
      <c r="T41" s="5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21" customFormat="1" ht="12.75" outlineLevel="1">
      <c r="A42" s="19"/>
      <c r="B42" s="17">
        <v>4052</v>
      </c>
      <c r="C42" s="18" t="s">
        <v>147</v>
      </c>
      <c r="D42" s="18" t="s">
        <v>151</v>
      </c>
      <c r="E42" s="31">
        <f>S!H36</f>
        <v>78.85</v>
      </c>
      <c r="F42" s="31"/>
      <c r="G42" s="31">
        <f>S!L36</f>
        <v>68.66</v>
      </c>
      <c r="H42" s="31"/>
      <c r="I42" s="58">
        <f>S!P36</f>
        <v>33</v>
      </c>
      <c r="J42" s="58"/>
      <c r="K42" s="58">
        <f>S!T36</f>
        <v>50</v>
      </c>
      <c r="L42" s="58"/>
      <c r="M42" s="31"/>
      <c r="N42" s="58"/>
      <c r="O42" s="31"/>
      <c r="P42" s="58">
        <v>120</v>
      </c>
      <c r="Q42" s="31"/>
      <c r="R42" s="31"/>
      <c r="S42" s="31"/>
      <c r="T42" s="58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2.75">
      <c r="A43" s="9" t="s">
        <v>57</v>
      </c>
      <c r="C43" s="7" t="s">
        <v>388</v>
      </c>
      <c r="D43" s="68"/>
      <c r="E43" s="5"/>
      <c r="F43" s="5">
        <f>SUM(E44:E46)</f>
        <v>209.85999999999999</v>
      </c>
      <c r="G43" s="5"/>
      <c r="H43" s="5">
        <f>SUM(G44:G46)</f>
        <v>189.8</v>
      </c>
      <c r="I43" s="35"/>
      <c r="J43" s="35">
        <f>SUM(I44:I46)</f>
        <v>90</v>
      </c>
      <c r="K43" s="35"/>
      <c r="L43" s="35">
        <f>SUM(K44:K46)</f>
        <v>117</v>
      </c>
      <c r="M43" s="5">
        <f>SUM(F43,H43,J43,L43)</f>
        <v>606.66</v>
      </c>
      <c r="N43" s="62"/>
      <c r="O43" s="29">
        <v>83.88</v>
      </c>
      <c r="P43" s="61"/>
      <c r="Q43" s="5">
        <f>SUM(O43,P44,P45,P46)</f>
        <v>213.88</v>
      </c>
      <c r="R43" s="5">
        <f>360-Q43</f>
        <v>146.12</v>
      </c>
      <c r="S43" s="29">
        <f>SUM(M43,R43)</f>
        <v>752.78</v>
      </c>
      <c r="T43" s="6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s="13" customFormat="1" ht="12.75" outlineLevel="1">
      <c r="A44" s="10"/>
      <c r="B44" s="15">
        <v>6517</v>
      </c>
      <c r="C44" s="24" t="s">
        <v>48</v>
      </c>
      <c r="D44" s="24" t="s">
        <v>7</v>
      </c>
      <c r="E44" s="33">
        <f>L!H13</f>
        <v>78.88</v>
      </c>
      <c r="F44" s="33"/>
      <c r="G44" s="33">
        <f>L!L13</f>
        <v>66.34</v>
      </c>
      <c r="H44" s="33"/>
      <c r="I44" s="57">
        <f>L!P13</f>
        <v>29</v>
      </c>
      <c r="J44" s="57"/>
      <c r="K44" s="57">
        <f>L!T13</f>
        <v>27</v>
      </c>
      <c r="L44" s="57"/>
      <c r="M44" s="33"/>
      <c r="N44" s="63"/>
      <c r="O44" s="33"/>
      <c r="P44" s="57">
        <v>5</v>
      </c>
      <c r="Q44" s="33"/>
      <c r="R44" s="33"/>
      <c r="S44" s="33"/>
      <c r="T44" s="63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s="18" customFormat="1" ht="12.75" outlineLevel="1">
      <c r="A45" s="16"/>
      <c r="B45" s="17">
        <v>4023</v>
      </c>
      <c r="C45" s="26" t="s">
        <v>31</v>
      </c>
      <c r="D45" s="26" t="s">
        <v>32</v>
      </c>
      <c r="E45" s="31">
        <f>S!H8</f>
        <v>61.51</v>
      </c>
      <c r="F45" s="31"/>
      <c r="G45" s="31">
        <f>S!L8</f>
        <v>65.89</v>
      </c>
      <c r="H45" s="31"/>
      <c r="I45" s="58">
        <f>S!P8</f>
        <v>32</v>
      </c>
      <c r="J45" s="58"/>
      <c r="K45" s="58">
        <f>S!T8</f>
        <v>50</v>
      </c>
      <c r="L45" s="58"/>
      <c r="M45" s="31"/>
      <c r="N45" s="64"/>
      <c r="O45" s="31"/>
      <c r="P45" s="58">
        <v>5</v>
      </c>
      <c r="Q45" s="31"/>
      <c r="R45" s="31"/>
      <c r="S45" s="31"/>
      <c r="T45" s="64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18" customFormat="1" ht="12.75" outlineLevel="1">
      <c r="A46" s="16"/>
      <c r="B46" s="17">
        <v>4057</v>
      </c>
      <c r="C46" s="26" t="s">
        <v>3</v>
      </c>
      <c r="D46" s="26" t="s">
        <v>26</v>
      </c>
      <c r="E46" s="31">
        <f>S!H41</f>
        <v>69.47</v>
      </c>
      <c r="F46" s="31"/>
      <c r="G46" s="31">
        <f>S!L41</f>
        <v>57.57</v>
      </c>
      <c r="H46" s="31"/>
      <c r="I46" s="58">
        <f>S!P41</f>
        <v>29</v>
      </c>
      <c r="J46" s="58"/>
      <c r="K46" s="58">
        <f>S!T41</f>
        <v>40</v>
      </c>
      <c r="L46" s="58"/>
      <c r="M46" s="31"/>
      <c r="N46" s="64"/>
      <c r="O46" s="31"/>
      <c r="P46" s="58">
        <v>120</v>
      </c>
      <c r="Q46" s="31"/>
      <c r="R46" s="31"/>
      <c r="S46" s="31"/>
      <c r="T46" s="64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9" t="s">
        <v>166</v>
      </c>
      <c r="C47" s="7" t="s">
        <v>194</v>
      </c>
      <c r="D47" s="1"/>
      <c r="E47" s="29"/>
      <c r="F47" s="29">
        <f>SUM(E48:E50)</f>
        <v>199.46</v>
      </c>
      <c r="G47" s="29"/>
      <c r="H47" s="29">
        <f>SUM(G48:G50)</f>
        <v>190.48</v>
      </c>
      <c r="I47" s="61"/>
      <c r="J47" s="61">
        <f>SUM(I48:I50)</f>
        <v>90</v>
      </c>
      <c r="K47" s="61"/>
      <c r="L47" s="61">
        <f>SUM(K48:K50)</f>
        <v>122</v>
      </c>
      <c r="M47" s="29">
        <f>SUM(F47,H47,J47,L47)</f>
        <v>601.94</v>
      </c>
      <c r="N47" s="61"/>
      <c r="O47" s="29">
        <v>50.55</v>
      </c>
      <c r="P47" s="61"/>
      <c r="Q47" s="5">
        <f>SUM(O47,P48,P49,P50)</f>
        <v>290.55</v>
      </c>
      <c r="R47" s="5">
        <f>360-Q47</f>
        <v>69.44999999999999</v>
      </c>
      <c r="S47" s="29">
        <f>SUM(M47,R47)</f>
        <v>671.3900000000001</v>
      </c>
      <c r="T47" s="61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44" customFormat="1" ht="12.75" outlineLevel="1">
      <c r="A48" s="10"/>
      <c r="B48" s="14">
        <v>5524</v>
      </c>
      <c r="C48" s="13" t="s">
        <v>301</v>
      </c>
      <c r="D48" s="13" t="s">
        <v>302</v>
      </c>
      <c r="E48" s="30">
        <f>M!H12</f>
        <v>59.59</v>
      </c>
      <c r="F48" s="30"/>
      <c r="G48" s="30">
        <f>M!L12</f>
        <v>63.48</v>
      </c>
      <c r="H48" s="30"/>
      <c r="I48" s="59">
        <f>M!P12</f>
        <v>32</v>
      </c>
      <c r="J48" s="59"/>
      <c r="K48" s="59">
        <f>M!T12</f>
        <v>43</v>
      </c>
      <c r="L48" s="59"/>
      <c r="M48" s="30"/>
      <c r="N48" s="59"/>
      <c r="O48" s="30"/>
      <c r="P48" s="59">
        <v>120</v>
      </c>
      <c r="Q48" s="30"/>
      <c r="R48" s="30"/>
      <c r="S48" s="30"/>
      <c r="T48" s="59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</row>
    <row r="49" spans="1:33" s="11" customFormat="1" ht="12.75" outlineLevel="1">
      <c r="A49" s="12"/>
      <c r="B49" s="20">
        <v>3014</v>
      </c>
      <c r="C49" s="21" t="s">
        <v>341</v>
      </c>
      <c r="D49" s="21" t="s">
        <v>153</v>
      </c>
      <c r="E49" s="32">
        <f>T!H12</f>
        <v>76.09</v>
      </c>
      <c r="F49" s="32"/>
      <c r="G49" s="32">
        <f>T!L12</f>
        <v>65.09</v>
      </c>
      <c r="H49" s="32"/>
      <c r="I49" s="60">
        <f>T!P12</f>
        <v>32</v>
      </c>
      <c r="J49" s="60"/>
      <c r="K49" s="60">
        <f>T!T12</f>
        <v>50</v>
      </c>
      <c r="L49" s="60"/>
      <c r="M49" s="32"/>
      <c r="N49" s="60"/>
      <c r="O49" s="32"/>
      <c r="P49" s="60"/>
      <c r="Q49" s="32"/>
      <c r="R49" s="32"/>
      <c r="S49" s="32"/>
      <c r="T49" s="60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13" customFormat="1" ht="12.75" outlineLevel="1">
      <c r="A50" s="16"/>
      <c r="B50" s="20">
        <v>3017</v>
      </c>
      <c r="C50" s="27" t="s">
        <v>139</v>
      </c>
      <c r="D50" s="21" t="s">
        <v>378</v>
      </c>
      <c r="E50" s="32">
        <f>T!H15</f>
        <v>63.78</v>
      </c>
      <c r="F50" s="32"/>
      <c r="G50" s="32">
        <f>T!L15</f>
        <v>61.91</v>
      </c>
      <c r="H50" s="32"/>
      <c r="I50" s="60">
        <f>T!P15</f>
        <v>26</v>
      </c>
      <c r="J50" s="60"/>
      <c r="K50" s="60">
        <f>T!T15</f>
        <v>29</v>
      </c>
      <c r="L50" s="60"/>
      <c r="M50" s="32"/>
      <c r="N50" s="60"/>
      <c r="O50" s="32"/>
      <c r="P50" s="60">
        <v>120</v>
      </c>
      <c r="Q50" s="32"/>
      <c r="R50" s="32"/>
      <c r="S50" s="32"/>
      <c r="T50" s="60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9" t="s">
        <v>167</v>
      </c>
      <c r="C51" s="7" t="s">
        <v>311</v>
      </c>
      <c r="E51" s="5"/>
      <c r="F51" s="5">
        <f>SUM(E52:E54)</f>
        <v>221.32</v>
      </c>
      <c r="G51" s="5"/>
      <c r="H51" s="5">
        <f>SUM(G52:G54)</f>
        <v>186.78</v>
      </c>
      <c r="I51" s="35"/>
      <c r="J51" s="35">
        <f>SUM(I52:I54)</f>
        <v>80</v>
      </c>
      <c r="K51" s="35"/>
      <c r="L51" s="35">
        <f>SUM(K52:K54)</f>
        <v>127</v>
      </c>
      <c r="M51" s="5">
        <f>SUM(F51,H51,J51,L51)</f>
        <v>615.1</v>
      </c>
      <c r="N51" s="35"/>
      <c r="O51" s="5">
        <v>64.86</v>
      </c>
      <c r="P51" s="35"/>
      <c r="Q51" s="5">
        <f>SUM(O51,P52,P53,P54)</f>
        <v>309.86</v>
      </c>
      <c r="R51" s="5">
        <f>360-Q51</f>
        <v>50.139999999999986</v>
      </c>
      <c r="S51" s="29">
        <f>SUM(M51,R51)</f>
        <v>665.24</v>
      </c>
      <c r="T51" s="35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s="11" customFormat="1" ht="12.75" outlineLevel="1">
      <c r="A52" s="10"/>
      <c r="B52" s="84">
        <v>5534</v>
      </c>
      <c r="C52" s="13" t="s">
        <v>145</v>
      </c>
      <c r="D52" s="13" t="s">
        <v>210</v>
      </c>
      <c r="E52" s="30">
        <f>M!H22</f>
        <v>72.7</v>
      </c>
      <c r="F52" s="30"/>
      <c r="G52" s="30">
        <f>M!L22</f>
        <v>53.5</v>
      </c>
      <c r="H52" s="30"/>
      <c r="I52" s="59">
        <f>M!P22</f>
        <v>27</v>
      </c>
      <c r="J52" s="59"/>
      <c r="K52" s="59">
        <f>M!T22</f>
        <v>33</v>
      </c>
      <c r="L52" s="59"/>
      <c r="M52" s="30"/>
      <c r="N52" s="59"/>
      <c r="O52" s="30"/>
      <c r="P52" s="59">
        <v>120</v>
      </c>
      <c r="Q52" s="30"/>
      <c r="R52" s="30"/>
      <c r="S52" s="30"/>
      <c r="T52" s="59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s="18" customFormat="1" ht="12.75" outlineLevel="1">
      <c r="A53" s="12"/>
      <c r="B53" s="20">
        <v>3016</v>
      </c>
      <c r="C53" s="21" t="s">
        <v>157</v>
      </c>
      <c r="D53" s="21" t="s">
        <v>158</v>
      </c>
      <c r="E53" s="32">
        <f>T!H14</f>
        <v>76.12</v>
      </c>
      <c r="F53" s="32"/>
      <c r="G53" s="32">
        <f>T!L14</f>
        <v>66.19</v>
      </c>
      <c r="H53" s="32"/>
      <c r="I53" s="60">
        <f>T!P14</f>
        <v>28</v>
      </c>
      <c r="J53" s="60"/>
      <c r="K53" s="60">
        <f>T!T14</f>
        <v>43</v>
      </c>
      <c r="L53" s="60"/>
      <c r="M53" s="32"/>
      <c r="N53" s="60"/>
      <c r="O53" s="32"/>
      <c r="P53" s="60">
        <v>5</v>
      </c>
      <c r="Q53" s="32"/>
      <c r="R53" s="32"/>
      <c r="S53" s="32"/>
      <c r="T53" s="60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s="21" customFormat="1" ht="12.75" outlineLevel="1">
      <c r="A54" s="16"/>
      <c r="B54" s="20">
        <v>3020</v>
      </c>
      <c r="C54" s="21" t="s">
        <v>169</v>
      </c>
      <c r="D54" s="21" t="s">
        <v>223</v>
      </c>
      <c r="E54" s="32">
        <f>T!H18</f>
        <v>72.5</v>
      </c>
      <c r="F54" s="32"/>
      <c r="G54" s="32">
        <f>T!L18</f>
        <v>67.09</v>
      </c>
      <c r="H54" s="32"/>
      <c r="I54" s="60">
        <f>T!P18</f>
        <v>25</v>
      </c>
      <c r="J54" s="60"/>
      <c r="K54" s="60">
        <f>T!T18</f>
        <v>51</v>
      </c>
      <c r="L54" s="60"/>
      <c r="M54" s="32"/>
      <c r="N54" s="60"/>
      <c r="O54" s="32"/>
      <c r="P54" s="60">
        <v>120</v>
      </c>
      <c r="Q54" s="32"/>
      <c r="R54" s="32"/>
      <c r="S54" s="32"/>
      <c r="T54" s="6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20" ht="12.75" collapsed="1">
      <c r="A55" s="7" t="s">
        <v>84</v>
      </c>
      <c r="C55" s="7" t="s">
        <v>390</v>
      </c>
      <c r="D55" s="22"/>
      <c r="E55" s="5"/>
      <c r="F55" s="5">
        <f>SUM(E56:E58)</f>
        <v>225.95000000000002</v>
      </c>
      <c r="G55" s="5"/>
      <c r="H55" s="5">
        <f>SUM(G56:G58)</f>
        <v>177.42000000000002</v>
      </c>
      <c r="I55" s="35"/>
      <c r="J55" s="35">
        <f>SUM(I56:I58)</f>
        <v>73</v>
      </c>
      <c r="K55" s="35"/>
      <c r="L55" s="35">
        <f>SUM(K56:K58)</f>
        <v>119</v>
      </c>
      <c r="M55" s="5">
        <f>SUM(F55,H55,J55,L55)</f>
        <v>595.37</v>
      </c>
      <c r="N55" s="35"/>
      <c r="O55" s="5"/>
      <c r="P55" s="35"/>
      <c r="Q55" s="5">
        <f>SUM(O55,P56,P57,P58)</f>
        <v>0</v>
      </c>
      <c r="R55" s="5">
        <f>360-Q55</f>
        <v>360</v>
      </c>
      <c r="S55" s="29">
        <f>SUM(M55,R55)</f>
        <v>955.37</v>
      </c>
      <c r="T55" s="35"/>
    </row>
    <row r="56" spans="1:20" ht="12.75" hidden="1" outlineLevel="1">
      <c r="A56" s="44"/>
      <c r="B56" s="14">
        <v>5539</v>
      </c>
      <c r="C56" s="25" t="s">
        <v>80</v>
      </c>
      <c r="D56" s="25" t="s">
        <v>114</v>
      </c>
      <c r="E56" s="30">
        <f>M!H27</f>
        <v>77.85</v>
      </c>
      <c r="F56" s="30"/>
      <c r="G56" s="30">
        <f>M!L27</f>
        <v>65.96000000000001</v>
      </c>
      <c r="H56" s="30"/>
      <c r="I56" s="59">
        <f>M!P27</f>
        <v>25</v>
      </c>
      <c r="J56" s="59"/>
      <c r="K56" s="59">
        <f>M!T27</f>
        <v>37</v>
      </c>
      <c r="L56" s="59"/>
      <c r="M56" s="30"/>
      <c r="N56" s="59"/>
      <c r="O56" s="30"/>
      <c r="P56" s="59"/>
      <c r="Q56" s="30"/>
      <c r="R56" s="30"/>
      <c r="S56" s="30"/>
      <c r="T56" s="59"/>
    </row>
    <row r="57" spans="1:20" ht="12.75" hidden="1" outlineLevel="1">
      <c r="A57" s="13"/>
      <c r="B57" s="20">
        <v>3021</v>
      </c>
      <c r="C57" s="21" t="s">
        <v>228</v>
      </c>
      <c r="D57" s="21" t="s">
        <v>229</v>
      </c>
      <c r="E57" s="32">
        <f>T!H19</f>
        <v>72.33</v>
      </c>
      <c r="F57" s="32"/>
      <c r="G57" s="32">
        <f>T!L19</f>
        <v>63.69</v>
      </c>
      <c r="H57" s="32"/>
      <c r="I57" s="60">
        <f>T!P19</f>
        <v>25</v>
      </c>
      <c r="J57" s="60"/>
      <c r="K57" s="60">
        <f>T!T19</f>
        <v>39</v>
      </c>
      <c r="L57" s="60"/>
      <c r="M57" s="32"/>
      <c r="N57" s="60"/>
      <c r="O57" s="32"/>
      <c r="P57" s="60"/>
      <c r="Q57" s="32"/>
      <c r="R57" s="32"/>
      <c r="S57" s="32"/>
      <c r="T57" s="60"/>
    </row>
    <row r="58" spans="1:20" ht="12.75" hidden="1" outlineLevel="1">
      <c r="A58" s="21"/>
      <c r="B58" s="20">
        <v>3022</v>
      </c>
      <c r="C58" s="27" t="s">
        <v>33</v>
      </c>
      <c r="D58" s="27" t="s">
        <v>37</v>
      </c>
      <c r="E58" s="32">
        <f>T!H20</f>
        <v>75.77000000000001</v>
      </c>
      <c r="F58" s="32"/>
      <c r="G58" s="32">
        <f>T!L20</f>
        <v>47.77</v>
      </c>
      <c r="H58" s="32"/>
      <c r="I58" s="60">
        <f>T!P20</f>
        <v>23</v>
      </c>
      <c r="J58" s="60"/>
      <c r="K58" s="60">
        <f>T!T20</f>
        <v>43</v>
      </c>
      <c r="L58" s="60"/>
      <c r="M58" s="32"/>
      <c r="N58" s="60"/>
      <c r="O58" s="32"/>
      <c r="P58" s="60"/>
      <c r="Q58" s="32"/>
      <c r="R58" s="32"/>
      <c r="S58" s="32"/>
      <c r="T58" s="60"/>
    </row>
    <row r="59" spans="1:20" ht="12.75" collapsed="1">
      <c r="A59" s="9" t="s">
        <v>92</v>
      </c>
      <c r="C59" s="7" t="s">
        <v>393</v>
      </c>
      <c r="E59" s="5"/>
      <c r="F59" s="5">
        <f>SUM(E60:E62)</f>
        <v>200.29999999999998</v>
      </c>
      <c r="G59" s="5"/>
      <c r="H59" s="5">
        <f>SUM(G60:G62)</f>
        <v>187.76000000000002</v>
      </c>
      <c r="I59" s="35"/>
      <c r="J59" s="35">
        <f>SUM(I60:I62)</f>
        <v>62</v>
      </c>
      <c r="K59" s="35"/>
      <c r="L59" s="35">
        <f>SUM(K60:K62)</f>
        <v>126</v>
      </c>
      <c r="M59" s="5">
        <f>SUM(F59,H59,J59,L59)</f>
        <v>576.06</v>
      </c>
      <c r="N59" s="35"/>
      <c r="O59" s="5"/>
      <c r="P59" s="35"/>
      <c r="Q59" s="5">
        <f>SUM(O59,P60,P61,P62)</f>
        <v>0</v>
      </c>
      <c r="R59" s="5">
        <f>360-Q59</f>
        <v>360</v>
      </c>
      <c r="S59" s="29">
        <f>SUM(M59,R59)</f>
        <v>936.06</v>
      </c>
      <c r="T59" s="35"/>
    </row>
    <row r="60" spans="1:20" ht="12.75" hidden="1" outlineLevel="1">
      <c r="A60" s="10"/>
      <c r="B60" s="14">
        <v>5520</v>
      </c>
      <c r="C60" s="25" t="s">
        <v>35</v>
      </c>
      <c r="D60" s="25" t="s">
        <v>395</v>
      </c>
      <c r="E60" s="30">
        <f>M!H8</f>
        <v>65.19</v>
      </c>
      <c r="F60" s="30"/>
      <c r="G60" s="30">
        <f>M!L8</f>
        <v>56.4</v>
      </c>
      <c r="H60" s="30"/>
      <c r="I60" s="59">
        <f>M!P8</f>
        <v>22</v>
      </c>
      <c r="J60" s="59"/>
      <c r="K60" s="59">
        <f>M!T8</f>
        <v>24</v>
      </c>
      <c r="L60" s="59"/>
      <c r="M60" s="30"/>
      <c r="N60" s="59"/>
      <c r="O60" s="30"/>
      <c r="P60" s="59"/>
      <c r="Q60" s="30"/>
      <c r="R60" s="30"/>
      <c r="S60" s="30"/>
      <c r="T60" s="59"/>
    </row>
    <row r="61" spans="1:20" ht="12.75" hidden="1" outlineLevel="1">
      <c r="A61" s="12"/>
      <c r="B61" s="17">
        <v>4027</v>
      </c>
      <c r="C61" s="26" t="s">
        <v>27</v>
      </c>
      <c r="D61" s="18" t="s">
        <v>63</v>
      </c>
      <c r="E61" s="31">
        <f>S!H12</f>
        <v>59.85</v>
      </c>
      <c r="F61" s="31"/>
      <c r="G61" s="31">
        <f>S!L12</f>
        <v>65.99000000000001</v>
      </c>
      <c r="H61" s="31"/>
      <c r="I61" s="58">
        <f>S!P12</f>
        <v>19</v>
      </c>
      <c r="J61" s="58"/>
      <c r="K61" s="58">
        <f>S!T12</f>
        <v>51</v>
      </c>
      <c r="L61" s="58"/>
      <c r="M61" s="31"/>
      <c r="N61" s="58"/>
      <c r="O61" s="31"/>
      <c r="P61" s="58"/>
      <c r="Q61" s="31"/>
      <c r="R61" s="31"/>
      <c r="S61" s="31"/>
      <c r="T61" s="58"/>
    </row>
    <row r="62" spans="1:20" ht="12.75" hidden="1" outlineLevel="1">
      <c r="A62" s="16"/>
      <c r="B62" s="17">
        <v>4047</v>
      </c>
      <c r="C62" s="18" t="s">
        <v>61</v>
      </c>
      <c r="D62" s="18" t="s">
        <v>62</v>
      </c>
      <c r="E62" s="31">
        <f>S!H31</f>
        <v>75.25999999999999</v>
      </c>
      <c r="F62" s="31"/>
      <c r="G62" s="31">
        <f>S!L31</f>
        <v>65.37</v>
      </c>
      <c r="H62" s="31"/>
      <c r="I62" s="58">
        <f>S!P31</f>
        <v>21</v>
      </c>
      <c r="J62" s="58"/>
      <c r="K62" s="58">
        <f>S!T31</f>
        <v>51</v>
      </c>
      <c r="L62" s="58"/>
      <c r="M62" s="31"/>
      <c r="N62" s="58"/>
      <c r="O62" s="31"/>
      <c r="P62" s="58"/>
      <c r="Q62" s="31"/>
      <c r="R62" s="31"/>
      <c r="S62" s="31"/>
      <c r="T62" s="58"/>
    </row>
    <row r="63" spans="1:20" ht="12.75" collapsed="1">
      <c r="A63" s="9" t="s">
        <v>79</v>
      </c>
      <c r="C63" s="7" t="s">
        <v>176</v>
      </c>
      <c r="E63" s="5"/>
      <c r="F63" s="5">
        <f>SUM(E64:E66)</f>
        <v>147.01</v>
      </c>
      <c r="G63" s="5"/>
      <c r="H63" s="5">
        <f>SUM(G64:G66)</f>
        <v>199.87</v>
      </c>
      <c r="I63" s="35"/>
      <c r="J63" s="35">
        <f>SUM(I64:I66)</f>
        <v>90</v>
      </c>
      <c r="K63" s="35"/>
      <c r="L63" s="35">
        <f>SUM(K64:K66)</f>
        <v>134</v>
      </c>
      <c r="M63" s="5">
        <f>SUM(F63,H63,J63,L63)</f>
        <v>570.88</v>
      </c>
      <c r="N63" s="62"/>
      <c r="O63" s="29"/>
      <c r="P63" s="61"/>
      <c r="Q63" s="29">
        <f>SUM(O63,P64,P65,P66)</f>
        <v>0</v>
      </c>
      <c r="R63" s="5">
        <f>360-Q63</f>
        <v>360</v>
      </c>
      <c r="S63" s="29">
        <f>SUM(M63,R63)</f>
        <v>930.88</v>
      </c>
      <c r="T63" s="61"/>
    </row>
    <row r="64" spans="1:20" ht="12.75" hidden="1" outlineLevel="1">
      <c r="A64" s="10"/>
      <c r="B64" s="14">
        <v>5521</v>
      </c>
      <c r="C64" s="13" t="s">
        <v>103</v>
      </c>
      <c r="D64" s="13" t="s">
        <v>67</v>
      </c>
      <c r="E64" s="30">
        <f>M!H9</f>
        <v>78.13</v>
      </c>
      <c r="F64" s="30"/>
      <c r="G64" s="30">
        <f>M!L9</f>
        <v>66.97</v>
      </c>
      <c r="H64" s="30"/>
      <c r="I64" s="59">
        <f>M!P9</f>
        <v>27</v>
      </c>
      <c r="J64" s="59"/>
      <c r="K64" s="59">
        <f>M!T9</f>
        <v>46</v>
      </c>
      <c r="L64" s="59"/>
      <c r="M64" s="30"/>
      <c r="N64" s="65"/>
      <c r="O64" s="30"/>
      <c r="P64" s="59"/>
      <c r="Q64" s="30"/>
      <c r="R64" s="30"/>
      <c r="S64" s="30"/>
      <c r="T64" s="59"/>
    </row>
    <row r="65" spans="1:20" ht="12.75" hidden="1" outlineLevel="1">
      <c r="A65" s="10"/>
      <c r="B65" s="17">
        <v>4031</v>
      </c>
      <c r="C65" s="18" t="s">
        <v>112</v>
      </c>
      <c r="D65" s="18" t="s">
        <v>162</v>
      </c>
      <c r="E65" s="31">
        <f>S!H16</f>
        <v>0</v>
      </c>
      <c r="F65" s="31"/>
      <c r="G65" s="31">
        <f>S!L16</f>
        <v>65.56</v>
      </c>
      <c r="H65" s="31"/>
      <c r="I65" s="58">
        <f>S!P16</f>
        <v>36</v>
      </c>
      <c r="J65" s="58"/>
      <c r="K65" s="58">
        <f>S!T16</f>
        <v>43</v>
      </c>
      <c r="L65" s="58"/>
      <c r="M65" s="31"/>
      <c r="N65" s="64"/>
      <c r="O65" s="31"/>
      <c r="P65" s="58"/>
      <c r="Q65" s="31"/>
      <c r="R65" s="31"/>
      <c r="S65" s="31"/>
      <c r="T65" s="58"/>
    </row>
    <row r="66" spans="1:20" ht="12.75" hidden="1" outlineLevel="1">
      <c r="A66" s="16"/>
      <c r="B66" s="17">
        <v>4042</v>
      </c>
      <c r="C66" s="18" t="s">
        <v>139</v>
      </c>
      <c r="D66" s="18" t="s">
        <v>131</v>
      </c>
      <c r="E66" s="31">
        <f>S!H26</f>
        <v>68.88</v>
      </c>
      <c r="F66" s="31"/>
      <c r="G66" s="31">
        <f>S!L26</f>
        <v>67.34</v>
      </c>
      <c r="H66" s="31"/>
      <c r="I66" s="58">
        <f>S!P26</f>
        <v>27</v>
      </c>
      <c r="J66" s="58"/>
      <c r="K66" s="58">
        <f>S!T26</f>
        <v>45</v>
      </c>
      <c r="L66" s="58"/>
      <c r="M66" s="31"/>
      <c r="N66" s="64"/>
      <c r="O66" s="31"/>
      <c r="P66" s="58"/>
      <c r="Q66" s="31"/>
      <c r="R66" s="31"/>
      <c r="S66" s="31"/>
      <c r="T66" s="58"/>
    </row>
    <row r="67" spans="1:20" ht="12.75" collapsed="1">
      <c r="A67" s="43" t="s">
        <v>81</v>
      </c>
      <c r="C67" s="7" t="s">
        <v>201</v>
      </c>
      <c r="E67" s="5"/>
      <c r="F67" s="5">
        <f>SUM(E68:E70)</f>
        <v>202.21999999999997</v>
      </c>
      <c r="G67" s="5"/>
      <c r="H67" s="5">
        <f>SUM(G68:G70)</f>
        <v>193.39</v>
      </c>
      <c r="I67" s="35"/>
      <c r="J67" s="35">
        <f>SUM(I68:I70)</f>
        <v>78</v>
      </c>
      <c r="K67" s="35"/>
      <c r="L67" s="35">
        <f>SUM(K68:K70)</f>
        <v>87</v>
      </c>
      <c r="M67" s="5">
        <f>SUM(F67,H67,J67,L67)</f>
        <v>560.6099999999999</v>
      </c>
      <c r="N67" s="35"/>
      <c r="O67" s="29"/>
      <c r="P67" s="61"/>
      <c r="Q67" s="5">
        <f>SUM(O67,P68,P69,P70)</f>
        <v>0</v>
      </c>
      <c r="R67" s="5">
        <f>360-Q67</f>
        <v>360</v>
      </c>
      <c r="S67" s="29">
        <f>SUM(M67,R67)</f>
        <v>920.6099999999999</v>
      </c>
      <c r="T67" s="61"/>
    </row>
    <row r="68" spans="1:20" ht="12.75" hidden="1" outlineLevel="1">
      <c r="A68" s="10"/>
      <c r="B68" s="14">
        <v>5528</v>
      </c>
      <c r="C68" s="13" t="s">
        <v>305</v>
      </c>
      <c r="D68" s="13" t="s">
        <v>91</v>
      </c>
      <c r="E68" s="30">
        <f>M!H16</f>
        <v>52.66</v>
      </c>
      <c r="F68" s="30"/>
      <c r="G68" s="30">
        <f>M!L16</f>
        <v>57.84</v>
      </c>
      <c r="H68" s="30"/>
      <c r="I68" s="59">
        <f>M!P16</f>
        <v>25</v>
      </c>
      <c r="J68" s="59"/>
      <c r="K68" s="59">
        <f>M!T16</f>
        <v>37</v>
      </c>
      <c r="L68" s="59"/>
      <c r="M68" s="30"/>
      <c r="N68" s="59"/>
      <c r="O68" s="30"/>
      <c r="P68" s="59"/>
      <c r="Q68" s="30"/>
      <c r="R68" s="30"/>
      <c r="S68" s="30"/>
      <c r="T68" s="59"/>
    </row>
    <row r="69" spans="1:20" ht="12.75" hidden="1" outlineLevel="1">
      <c r="A69" s="16"/>
      <c r="B69" s="14">
        <v>5535</v>
      </c>
      <c r="C69" s="13" t="s">
        <v>195</v>
      </c>
      <c r="D69" s="13" t="s">
        <v>212</v>
      </c>
      <c r="E69" s="30">
        <f>M!H23</f>
        <v>74.72999999999999</v>
      </c>
      <c r="F69" s="30"/>
      <c r="G69" s="30">
        <f>M!L23</f>
        <v>66.61</v>
      </c>
      <c r="H69" s="30"/>
      <c r="I69" s="59">
        <f>M!P23</f>
        <v>30</v>
      </c>
      <c r="J69" s="59"/>
      <c r="K69" s="59">
        <f>M!T23</f>
        <v>6</v>
      </c>
      <c r="L69" s="59"/>
      <c r="M69" s="30"/>
      <c r="N69" s="59"/>
      <c r="O69" s="30"/>
      <c r="P69" s="59"/>
      <c r="Q69" s="30"/>
      <c r="R69" s="30"/>
      <c r="S69" s="30"/>
      <c r="T69" s="59"/>
    </row>
    <row r="70" spans="1:20" ht="12.75" hidden="1" outlineLevel="1">
      <c r="A70" s="19"/>
      <c r="B70" s="17">
        <v>4046</v>
      </c>
      <c r="C70" s="18" t="s">
        <v>344</v>
      </c>
      <c r="D70" s="18" t="s">
        <v>345</v>
      </c>
      <c r="E70" s="31">
        <f>S!H30</f>
        <v>74.83</v>
      </c>
      <c r="F70" s="31"/>
      <c r="G70" s="31">
        <f>S!L30</f>
        <v>68.94</v>
      </c>
      <c r="H70" s="31"/>
      <c r="I70" s="58">
        <f>S!P30</f>
        <v>23</v>
      </c>
      <c r="J70" s="58"/>
      <c r="K70" s="58">
        <f>S!T30</f>
        <v>44</v>
      </c>
      <c r="L70" s="58"/>
      <c r="M70" s="31"/>
      <c r="N70" s="58"/>
      <c r="O70" s="31"/>
      <c r="P70" s="58"/>
      <c r="Q70" s="31"/>
      <c r="R70" s="31"/>
      <c r="S70" s="31"/>
      <c r="T70" s="58"/>
    </row>
    <row r="71" spans="1:20" ht="12.75" collapsed="1">
      <c r="A71" s="9" t="s">
        <v>68</v>
      </c>
      <c r="C71" s="7" t="s">
        <v>389</v>
      </c>
      <c r="D71" s="22"/>
      <c r="E71" s="5"/>
      <c r="F71" s="5">
        <f>SUM(E72:E74)</f>
        <v>149.67000000000002</v>
      </c>
      <c r="G71" s="5"/>
      <c r="H71" s="5">
        <f>SUM(G72:G74)</f>
        <v>187.35999999999999</v>
      </c>
      <c r="I71" s="35"/>
      <c r="J71" s="35">
        <f>SUM(I72:I74)</f>
        <v>87</v>
      </c>
      <c r="K71" s="35"/>
      <c r="L71" s="35">
        <f>SUM(K72:K74)</f>
        <v>129</v>
      </c>
      <c r="M71" s="5">
        <f>SUM(F71,H71,J71,L71)</f>
        <v>553.03</v>
      </c>
      <c r="N71" s="35"/>
      <c r="O71" s="29"/>
      <c r="P71" s="61"/>
      <c r="Q71" s="5">
        <f>SUM(O71,P72,P73,P74)</f>
        <v>0</v>
      </c>
      <c r="R71" s="5">
        <f>360-Q71</f>
        <v>360</v>
      </c>
      <c r="S71" s="29">
        <f>SUM(M71,R71)</f>
        <v>913.03</v>
      </c>
      <c r="T71" s="61"/>
    </row>
    <row r="72" spans="1:20" ht="12.75" hidden="1" outlineLevel="1">
      <c r="A72" s="10"/>
      <c r="B72" s="15">
        <v>6521</v>
      </c>
      <c r="C72" s="24" t="s">
        <v>70</v>
      </c>
      <c r="D72" s="24" t="s">
        <v>71</v>
      </c>
      <c r="E72" s="33">
        <f>L!H17</f>
        <v>76.14</v>
      </c>
      <c r="F72" s="33"/>
      <c r="G72" s="33">
        <f>L!L17</f>
        <v>64.25999999999999</v>
      </c>
      <c r="H72" s="33"/>
      <c r="I72" s="57">
        <f>L!P17</f>
        <v>33</v>
      </c>
      <c r="J72" s="57"/>
      <c r="K72" s="57">
        <f>L!T17</f>
        <v>45</v>
      </c>
      <c r="L72" s="57"/>
      <c r="M72" s="33"/>
      <c r="N72" s="57"/>
      <c r="O72" s="33"/>
      <c r="P72" s="57"/>
      <c r="Q72" s="33"/>
      <c r="R72" s="33"/>
      <c r="S72" s="33"/>
      <c r="T72" s="57"/>
    </row>
    <row r="73" spans="1:20" ht="12.75" hidden="1" outlineLevel="1">
      <c r="A73" s="19"/>
      <c r="B73" s="20">
        <v>3011</v>
      </c>
      <c r="C73" s="27" t="s">
        <v>154</v>
      </c>
      <c r="D73" s="27" t="s">
        <v>156</v>
      </c>
      <c r="E73" s="32">
        <f>T!H9</f>
        <v>0</v>
      </c>
      <c r="F73" s="32"/>
      <c r="G73" s="32">
        <f>T!L9</f>
        <v>67.25999999999999</v>
      </c>
      <c r="H73" s="32"/>
      <c r="I73" s="60">
        <f>T!P9</f>
        <v>24</v>
      </c>
      <c r="J73" s="60"/>
      <c r="K73" s="60">
        <f>T!T9</f>
        <v>50</v>
      </c>
      <c r="L73" s="60"/>
      <c r="M73" s="32"/>
      <c r="N73" s="60"/>
      <c r="O73" s="32"/>
      <c r="P73" s="60"/>
      <c r="Q73" s="32"/>
      <c r="R73" s="32"/>
      <c r="S73" s="32"/>
      <c r="T73" s="60"/>
    </row>
    <row r="74" spans="1:20" ht="12.75" hidden="1" outlineLevel="1">
      <c r="A74" s="19"/>
      <c r="B74" s="20">
        <v>3012</v>
      </c>
      <c r="C74" s="21" t="s">
        <v>52</v>
      </c>
      <c r="D74" s="21" t="s">
        <v>53</v>
      </c>
      <c r="E74" s="32">
        <f>T!H10</f>
        <v>73.53</v>
      </c>
      <c r="F74" s="32"/>
      <c r="G74" s="32">
        <f>T!L10</f>
        <v>55.84</v>
      </c>
      <c r="H74" s="32"/>
      <c r="I74" s="60">
        <f>T!P10</f>
        <v>30</v>
      </c>
      <c r="J74" s="60"/>
      <c r="K74" s="60">
        <f>T!T10</f>
        <v>34</v>
      </c>
      <c r="L74" s="60"/>
      <c r="M74" s="32"/>
      <c r="N74" s="60"/>
      <c r="O74" s="32"/>
      <c r="P74" s="60"/>
      <c r="Q74" s="32"/>
      <c r="R74" s="32"/>
      <c r="S74" s="32"/>
      <c r="T74" s="60"/>
    </row>
    <row r="75" spans="1:20" ht="12.75" collapsed="1">
      <c r="A75" s="9" t="s">
        <v>102</v>
      </c>
      <c r="C75" s="7" t="s">
        <v>123</v>
      </c>
      <c r="E75" s="5"/>
      <c r="F75" s="5">
        <f>SUM(E76:E78)</f>
        <v>188.2</v>
      </c>
      <c r="G75" s="5"/>
      <c r="H75" s="5">
        <f>SUM(G76:G78)</f>
        <v>180.76</v>
      </c>
      <c r="I75" s="35"/>
      <c r="J75" s="35">
        <f>SUM(I76:I78)</f>
        <v>70</v>
      </c>
      <c r="K75" s="35"/>
      <c r="L75" s="35">
        <f>SUM(K76:K78)</f>
        <v>111</v>
      </c>
      <c r="M75" s="5">
        <f>SUM(F75,H75,J75,L75)</f>
        <v>549.96</v>
      </c>
      <c r="N75" s="35"/>
      <c r="O75" s="5"/>
      <c r="P75" s="35"/>
      <c r="Q75" s="5">
        <f>SUM(O75,P76,P77,P78)</f>
        <v>0</v>
      </c>
      <c r="R75" s="5">
        <f>360-Q75</f>
        <v>360</v>
      </c>
      <c r="S75" s="29">
        <f>SUM(M75,R75)</f>
        <v>909.96</v>
      </c>
      <c r="T75" s="35"/>
    </row>
    <row r="76" spans="1:20" ht="12.75" hidden="1" outlineLevel="1">
      <c r="A76" s="12"/>
      <c r="B76" s="15">
        <v>6519</v>
      </c>
      <c r="C76" s="11" t="s">
        <v>132</v>
      </c>
      <c r="D76" s="11" t="s">
        <v>401</v>
      </c>
      <c r="E76" s="33">
        <f>L!H15</f>
        <v>51.22</v>
      </c>
      <c r="F76" s="33"/>
      <c r="G76" s="33">
        <f>L!L15</f>
        <v>50.94</v>
      </c>
      <c r="H76" s="33"/>
      <c r="I76" s="57">
        <f>L!P15</f>
        <v>25</v>
      </c>
      <c r="J76" s="57"/>
      <c r="K76" s="57">
        <f>L!T15</f>
        <v>34</v>
      </c>
      <c r="L76" s="57"/>
      <c r="M76" s="33"/>
      <c r="N76" s="57"/>
      <c r="O76" s="33"/>
      <c r="P76" s="57"/>
      <c r="Q76" s="33"/>
      <c r="R76" s="33"/>
      <c r="S76" s="33"/>
      <c r="T76" s="57"/>
    </row>
    <row r="77" spans="1:20" ht="12.75" hidden="1" outlineLevel="1">
      <c r="A77" s="16"/>
      <c r="B77" s="17">
        <v>4043</v>
      </c>
      <c r="C77" s="18" t="s">
        <v>135</v>
      </c>
      <c r="D77" s="18" t="s">
        <v>244</v>
      </c>
      <c r="E77" s="31">
        <f>S!H27</f>
        <v>65.00999999999999</v>
      </c>
      <c r="F77" s="31"/>
      <c r="G77" s="31">
        <f>S!L27</f>
        <v>65.81</v>
      </c>
      <c r="H77" s="31"/>
      <c r="I77" s="58">
        <f>S!P27</f>
        <v>35</v>
      </c>
      <c r="J77" s="58"/>
      <c r="K77" s="58">
        <f>S!T27</f>
        <v>51</v>
      </c>
      <c r="L77" s="58"/>
      <c r="M77" s="31"/>
      <c r="N77" s="58"/>
      <c r="O77" s="31"/>
      <c r="P77" s="58"/>
      <c r="Q77" s="31"/>
      <c r="R77" s="31"/>
      <c r="S77" s="31"/>
      <c r="T77" s="58"/>
    </row>
    <row r="78" spans="1:20" ht="12.75" hidden="1" outlineLevel="1">
      <c r="A78" s="16"/>
      <c r="B78" s="17">
        <v>4054</v>
      </c>
      <c r="C78" s="18" t="s">
        <v>258</v>
      </c>
      <c r="D78" s="18" t="s">
        <v>350</v>
      </c>
      <c r="E78" s="31">
        <f>S!H38</f>
        <v>71.97</v>
      </c>
      <c r="F78" s="31"/>
      <c r="G78" s="31">
        <f>S!L38</f>
        <v>64.00999999999999</v>
      </c>
      <c r="H78" s="31"/>
      <c r="I78" s="58">
        <f>S!P38</f>
        <v>10</v>
      </c>
      <c r="J78" s="58"/>
      <c r="K78" s="58">
        <f>S!T38</f>
        <v>26</v>
      </c>
      <c r="L78" s="58"/>
      <c r="M78" s="31"/>
      <c r="N78" s="58"/>
      <c r="O78" s="31"/>
      <c r="P78" s="58"/>
      <c r="Q78" s="31"/>
      <c r="R78" s="31"/>
      <c r="S78" s="31"/>
      <c r="T78" s="58"/>
    </row>
    <row r="79" spans="1:20" ht="12.75" collapsed="1">
      <c r="A79" s="9" t="s">
        <v>76</v>
      </c>
      <c r="C79" s="7" t="s">
        <v>315</v>
      </c>
      <c r="E79" s="5"/>
      <c r="F79" s="5">
        <f>SUM(E80:E82)</f>
        <v>211.48000000000002</v>
      </c>
      <c r="G79" s="5"/>
      <c r="H79" s="5">
        <f>SUM(G80:G82)</f>
        <v>115.43</v>
      </c>
      <c r="I79" s="35"/>
      <c r="J79" s="35">
        <f>SUM(I80:I82)</f>
        <v>78</v>
      </c>
      <c r="K79" s="35"/>
      <c r="L79" s="35">
        <f>SUM(K80:K82)</f>
        <v>130</v>
      </c>
      <c r="M79" s="5">
        <f>SUM(F79,H79,J79,L79)</f>
        <v>534.9100000000001</v>
      </c>
      <c r="N79" s="35"/>
      <c r="O79" s="5"/>
      <c r="P79" s="35"/>
      <c r="Q79" s="5">
        <f>SUM(O79,P80,P81,P82)</f>
        <v>0</v>
      </c>
      <c r="R79" s="5">
        <f>360-Q79</f>
        <v>360</v>
      </c>
      <c r="S79" s="29">
        <f>SUM(M79,R79)</f>
        <v>894.9100000000001</v>
      </c>
      <c r="T79" s="35"/>
    </row>
    <row r="80" spans="1:20" ht="12.75" hidden="1" outlineLevel="1">
      <c r="A80" s="12"/>
      <c r="B80" s="14">
        <v>5537</v>
      </c>
      <c r="C80" s="13" t="s">
        <v>313</v>
      </c>
      <c r="D80" s="13" t="s">
        <v>314</v>
      </c>
      <c r="E80" s="30">
        <f>M!H25</f>
        <v>64.94</v>
      </c>
      <c r="F80" s="30"/>
      <c r="G80" s="30">
        <f>M!L25</f>
        <v>62.34</v>
      </c>
      <c r="H80" s="30"/>
      <c r="I80" s="59">
        <f>M!P25</f>
        <v>27</v>
      </c>
      <c r="J80" s="59"/>
      <c r="K80" s="59">
        <f>M!T25</f>
        <v>46</v>
      </c>
      <c r="L80" s="59"/>
      <c r="M80" s="30"/>
      <c r="N80" s="59"/>
      <c r="O80" s="30"/>
      <c r="P80" s="59"/>
      <c r="Q80" s="30"/>
      <c r="R80" s="30"/>
      <c r="S80" s="30"/>
      <c r="T80" s="59"/>
    </row>
    <row r="81" spans="1:20" ht="12.75" hidden="1" outlineLevel="1">
      <c r="A81" s="16"/>
      <c r="B81" s="14">
        <v>5541</v>
      </c>
      <c r="C81" s="13" t="s">
        <v>301</v>
      </c>
      <c r="D81" s="13" t="s">
        <v>319</v>
      </c>
      <c r="E81" s="30">
        <f>M!H29</f>
        <v>69.67</v>
      </c>
      <c r="F81" s="30"/>
      <c r="G81" s="30">
        <f>M!L29</f>
        <v>53.09</v>
      </c>
      <c r="H81" s="30"/>
      <c r="I81" s="59">
        <f>M!P29</f>
        <v>33</v>
      </c>
      <c r="J81" s="59"/>
      <c r="K81" s="59">
        <f>M!T29</f>
        <v>41</v>
      </c>
      <c r="L81" s="59"/>
      <c r="M81" s="30"/>
      <c r="N81" s="59"/>
      <c r="O81" s="30"/>
      <c r="P81" s="59"/>
      <c r="Q81" s="30"/>
      <c r="R81" s="30"/>
      <c r="S81" s="30"/>
      <c r="T81" s="59"/>
    </row>
    <row r="82" spans="1:20" ht="12.75" hidden="1" outlineLevel="1">
      <c r="A82" s="16"/>
      <c r="B82" s="17">
        <v>4024</v>
      </c>
      <c r="C82" s="18" t="s">
        <v>254</v>
      </c>
      <c r="D82" s="18" t="s">
        <v>336</v>
      </c>
      <c r="E82" s="31">
        <f>S!H9</f>
        <v>76.87</v>
      </c>
      <c r="F82" s="31"/>
      <c r="G82" s="31">
        <f>S!L9</f>
        <v>0</v>
      </c>
      <c r="H82" s="31"/>
      <c r="I82" s="58">
        <f>S!P9</f>
        <v>18</v>
      </c>
      <c r="J82" s="58"/>
      <c r="K82" s="58">
        <f>S!T9</f>
        <v>43</v>
      </c>
      <c r="L82" s="58"/>
      <c r="M82" s="31"/>
      <c r="N82" s="58"/>
      <c r="O82" s="31"/>
      <c r="P82" s="58"/>
      <c r="Q82" s="31"/>
      <c r="R82" s="31"/>
      <c r="S82" s="31"/>
      <c r="T82" s="58"/>
    </row>
    <row r="83" spans="1:20" ht="12.75" collapsed="1">
      <c r="A83" s="9" t="s">
        <v>93</v>
      </c>
      <c r="C83" s="7" t="s">
        <v>296</v>
      </c>
      <c r="E83" s="5"/>
      <c r="F83" s="5">
        <f>SUM(E84:E86)</f>
        <v>213.39</v>
      </c>
      <c r="G83" s="5"/>
      <c r="H83" s="5">
        <f>SUM(G84:G86)</f>
        <v>167.25</v>
      </c>
      <c r="I83" s="35"/>
      <c r="J83" s="35">
        <f>SUM(I84:I86)</f>
        <v>66</v>
      </c>
      <c r="K83" s="35"/>
      <c r="L83" s="35">
        <f>SUM(K84:K86)</f>
        <v>86</v>
      </c>
      <c r="M83" s="5">
        <f>SUM(F83,H83,J83,L83)</f>
        <v>532.64</v>
      </c>
      <c r="N83" s="35"/>
      <c r="O83" s="5"/>
      <c r="P83" s="35"/>
      <c r="Q83" s="5">
        <f>SUM(O83,P84,P85,P86)</f>
        <v>0</v>
      </c>
      <c r="R83" s="5">
        <f>360-Q83</f>
        <v>360</v>
      </c>
      <c r="S83" s="29">
        <f>SUM(M83,R83)</f>
        <v>892.64</v>
      </c>
      <c r="T83" s="35"/>
    </row>
    <row r="84" spans="1:20" ht="12.75" hidden="1" outlineLevel="1">
      <c r="A84" s="10"/>
      <c r="B84" s="14">
        <v>5519</v>
      </c>
      <c r="C84" s="13" t="s">
        <v>294</v>
      </c>
      <c r="D84" s="13" t="s">
        <v>295</v>
      </c>
      <c r="E84" s="30">
        <f>M!H7</f>
        <v>70.67</v>
      </c>
      <c r="F84" s="30"/>
      <c r="G84" s="30">
        <f>M!L7</f>
        <v>52.44</v>
      </c>
      <c r="H84" s="30"/>
      <c r="I84" s="59">
        <f>M!P7</f>
        <v>15</v>
      </c>
      <c r="J84" s="59"/>
      <c r="K84" s="59">
        <f>M!T7</f>
        <v>21</v>
      </c>
      <c r="L84" s="59"/>
      <c r="M84" s="30"/>
      <c r="N84" s="59"/>
      <c r="O84" s="30"/>
      <c r="P84" s="59"/>
      <c r="Q84" s="30"/>
      <c r="R84" s="30"/>
      <c r="S84" s="30"/>
      <c r="T84" s="59"/>
    </row>
    <row r="85" spans="1:20" ht="12.75" hidden="1" outlineLevel="1">
      <c r="A85" s="13"/>
      <c r="B85" s="14">
        <v>5540</v>
      </c>
      <c r="C85" s="13" t="s">
        <v>317</v>
      </c>
      <c r="D85" s="13" t="s">
        <v>318</v>
      </c>
      <c r="E85" s="30">
        <f>M!H28</f>
        <v>71.65</v>
      </c>
      <c r="F85" s="30"/>
      <c r="G85" s="30">
        <f>M!L28</f>
        <v>58.87</v>
      </c>
      <c r="H85" s="30"/>
      <c r="I85" s="59">
        <f>M!P28</f>
        <v>28</v>
      </c>
      <c r="J85" s="59"/>
      <c r="K85" s="59">
        <f>M!T28</f>
        <v>21</v>
      </c>
      <c r="L85" s="59"/>
      <c r="M85" s="30"/>
      <c r="N85" s="59"/>
      <c r="O85" s="30"/>
      <c r="P85" s="59"/>
      <c r="Q85" s="30"/>
      <c r="R85" s="30"/>
      <c r="S85" s="30"/>
      <c r="T85" s="59"/>
    </row>
    <row r="86" spans="1:20" ht="12.75" hidden="1" outlineLevel="1">
      <c r="A86" s="18"/>
      <c r="B86" s="17">
        <v>4034</v>
      </c>
      <c r="C86" s="18" t="s">
        <v>242</v>
      </c>
      <c r="D86" s="18" t="s">
        <v>245</v>
      </c>
      <c r="E86" s="31">
        <f>S!H18</f>
        <v>71.07</v>
      </c>
      <c r="F86" s="31"/>
      <c r="G86" s="31">
        <f>S!L18</f>
        <v>55.94</v>
      </c>
      <c r="H86" s="31"/>
      <c r="I86" s="58">
        <f>S!P18</f>
        <v>23</v>
      </c>
      <c r="J86" s="58"/>
      <c r="K86" s="58">
        <f>S!T18</f>
        <v>44</v>
      </c>
      <c r="L86" s="58"/>
      <c r="M86" s="31"/>
      <c r="N86" s="58"/>
      <c r="O86" s="31"/>
      <c r="P86" s="58"/>
      <c r="Q86" s="31"/>
      <c r="R86" s="31"/>
      <c r="S86" s="31"/>
      <c r="T86" s="58"/>
    </row>
    <row r="87" spans="1:20" ht="12.75" collapsed="1">
      <c r="A87" s="7" t="s">
        <v>87</v>
      </c>
      <c r="B87" s="23"/>
      <c r="C87" s="7" t="s">
        <v>385</v>
      </c>
      <c r="D87" s="22"/>
      <c r="E87" s="29"/>
      <c r="F87" s="5">
        <f>SUM(E88:E90)</f>
        <v>148.13</v>
      </c>
      <c r="G87" s="29"/>
      <c r="H87" s="5">
        <f>SUM(G88:G90)</f>
        <v>196.17000000000002</v>
      </c>
      <c r="I87" s="61"/>
      <c r="J87" s="35">
        <f>SUM(I88:I90)</f>
        <v>93</v>
      </c>
      <c r="K87" s="61"/>
      <c r="L87" s="35">
        <f>SUM(K88:K90)</f>
        <v>85</v>
      </c>
      <c r="M87" s="5">
        <f>SUM(F87,H87,J87,L87)</f>
        <v>522.3</v>
      </c>
      <c r="N87" s="62"/>
      <c r="O87" s="29"/>
      <c r="P87" s="61"/>
      <c r="Q87" s="5">
        <f>SUM(O87,P88,P89,P90)</f>
        <v>0</v>
      </c>
      <c r="R87" s="5">
        <f>360-Q87</f>
        <v>360</v>
      </c>
      <c r="S87" s="29">
        <f>SUM(M87,R87)</f>
        <v>882.3</v>
      </c>
      <c r="T87" s="61"/>
    </row>
    <row r="88" spans="1:20" ht="12.75" hidden="1" outlineLevel="1">
      <c r="A88" s="11"/>
      <c r="B88" s="15">
        <v>6516</v>
      </c>
      <c r="C88" s="11" t="s">
        <v>6</v>
      </c>
      <c r="D88" s="11" t="s">
        <v>184</v>
      </c>
      <c r="E88" s="33">
        <f>L!H12</f>
        <v>0</v>
      </c>
      <c r="F88" s="33"/>
      <c r="G88" s="33">
        <f>L!L12</f>
        <v>59</v>
      </c>
      <c r="H88" s="33"/>
      <c r="I88" s="57">
        <f>L!P12</f>
        <v>36</v>
      </c>
      <c r="J88" s="57"/>
      <c r="K88" s="57">
        <f>L!T12</f>
        <v>41</v>
      </c>
      <c r="L88" s="57"/>
      <c r="M88" s="33"/>
      <c r="N88" s="63"/>
      <c r="O88" s="33"/>
      <c r="P88" s="57"/>
      <c r="Q88" s="33"/>
      <c r="R88" s="33"/>
      <c r="S88" s="33"/>
      <c r="T88" s="57"/>
    </row>
    <row r="89" spans="1:20" ht="12.75" hidden="1" outlineLevel="1">
      <c r="A89" s="18"/>
      <c r="B89" s="17">
        <v>4025</v>
      </c>
      <c r="C89" s="18" t="s">
        <v>122</v>
      </c>
      <c r="D89" s="18" t="s">
        <v>134</v>
      </c>
      <c r="E89" s="31">
        <f>S!H10</f>
        <v>68.43</v>
      </c>
      <c r="F89" s="31"/>
      <c r="G89" s="31">
        <f>S!L10</f>
        <v>68.37</v>
      </c>
      <c r="H89" s="31"/>
      <c r="I89" s="58">
        <f>S!P10</f>
        <v>28</v>
      </c>
      <c r="J89" s="58"/>
      <c r="K89" s="58">
        <f>S!T10</f>
        <v>0</v>
      </c>
      <c r="L89" s="58"/>
      <c r="M89" s="31"/>
      <c r="N89" s="64"/>
      <c r="O89" s="31"/>
      <c r="P89" s="58"/>
      <c r="Q89" s="31"/>
      <c r="R89" s="31"/>
      <c r="S89" s="31"/>
      <c r="T89" s="58"/>
    </row>
    <row r="90" spans="1:20" ht="12.75" hidden="1" outlineLevel="1">
      <c r="A90" s="18"/>
      <c r="B90" s="17">
        <v>4038</v>
      </c>
      <c r="C90" s="18" t="s">
        <v>3</v>
      </c>
      <c r="D90" s="18" t="s">
        <v>50</v>
      </c>
      <c r="E90" s="31">
        <f>S!H22</f>
        <v>79.7</v>
      </c>
      <c r="F90" s="31"/>
      <c r="G90" s="31">
        <f>S!L22</f>
        <v>68.8</v>
      </c>
      <c r="H90" s="31"/>
      <c r="I90" s="58">
        <f>S!P22</f>
        <v>29</v>
      </c>
      <c r="J90" s="58"/>
      <c r="K90" s="58">
        <f>S!T22</f>
        <v>44</v>
      </c>
      <c r="L90" s="58"/>
      <c r="M90" s="31"/>
      <c r="N90" s="64"/>
      <c r="O90" s="31"/>
      <c r="P90" s="58"/>
      <c r="Q90" s="31"/>
      <c r="R90" s="31"/>
      <c r="S90" s="31"/>
      <c r="T90" s="58"/>
    </row>
    <row r="91" spans="1:20" ht="12.75" collapsed="1">
      <c r="A91" s="9" t="s">
        <v>118</v>
      </c>
      <c r="C91" s="7" t="s">
        <v>267</v>
      </c>
      <c r="E91" s="5"/>
      <c r="F91" s="5">
        <f>SUM(E92:E94)</f>
        <v>151.47</v>
      </c>
      <c r="G91" s="5"/>
      <c r="H91" s="5">
        <f>SUM(G92:G94)</f>
        <v>180.75</v>
      </c>
      <c r="I91" s="35"/>
      <c r="J91" s="35">
        <f>SUM(I92:I94)</f>
        <v>92</v>
      </c>
      <c r="K91" s="35"/>
      <c r="L91" s="35">
        <f>SUM(K92:K94)</f>
        <v>97</v>
      </c>
      <c r="M91" s="5">
        <f>SUM(F91,H91,J91,L91)</f>
        <v>521.22</v>
      </c>
      <c r="N91" s="35"/>
      <c r="O91" s="5"/>
      <c r="P91" s="35"/>
      <c r="Q91" s="5">
        <f>SUM(O91,P92,P93,P94)</f>
        <v>0</v>
      </c>
      <c r="R91" s="5">
        <f>360-Q91</f>
        <v>360</v>
      </c>
      <c r="S91" s="29">
        <f>SUM(M91,R91)</f>
        <v>881.22</v>
      </c>
      <c r="T91" s="35"/>
    </row>
    <row r="92" spans="1:20" ht="12.75" hidden="1" outlineLevel="1">
      <c r="A92" s="12"/>
      <c r="B92" s="15">
        <v>6510</v>
      </c>
      <c r="C92" s="11" t="s">
        <v>112</v>
      </c>
      <c r="D92" s="11" t="s">
        <v>202</v>
      </c>
      <c r="E92" s="33">
        <f>L!H6</f>
        <v>72.72</v>
      </c>
      <c r="F92" s="33"/>
      <c r="G92" s="33">
        <f>L!L6</f>
        <v>50.59</v>
      </c>
      <c r="H92" s="33"/>
      <c r="I92" s="57">
        <f>L!P6</f>
        <v>24</v>
      </c>
      <c r="J92" s="57"/>
      <c r="K92" s="57">
        <f>L!T6</f>
        <v>46</v>
      </c>
      <c r="L92" s="57"/>
      <c r="M92" s="33"/>
      <c r="N92" s="57"/>
      <c r="O92" s="33"/>
      <c r="P92" s="57"/>
      <c r="Q92" s="33"/>
      <c r="R92" s="33"/>
      <c r="S92" s="33"/>
      <c r="T92" s="57"/>
    </row>
    <row r="93" spans="1:20" ht="12.75" hidden="1" outlineLevel="1">
      <c r="A93" s="16"/>
      <c r="B93" s="15">
        <v>6511</v>
      </c>
      <c r="C93" s="11" t="s">
        <v>254</v>
      </c>
      <c r="D93" s="11" t="s">
        <v>255</v>
      </c>
      <c r="E93" s="33">
        <f>L!H7</f>
        <v>0</v>
      </c>
      <c r="F93" s="33"/>
      <c r="G93" s="33">
        <f>L!L7</f>
        <v>64.23</v>
      </c>
      <c r="H93" s="33"/>
      <c r="I93" s="57">
        <f>L!P7</f>
        <v>33</v>
      </c>
      <c r="J93" s="57"/>
      <c r="K93" s="57">
        <f>L!T7</f>
        <v>34</v>
      </c>
      <c r="L93" s="57"/>
      <c r="M93" s="33"/>
      <c r="N93" s="57"/>
      <c r="O93" s="33"/>
      <c r="P93" s="57"/>
      <c r="Q93" s="33"/>
      <c r="R93" s="33"/>
      <c r="S93" s="33"/>
      <c r="T93" s="57"/>
    </row>
    <row r="94" spans="1:20" ht="12.75" hidden="1" outlineLevel="1">
      <c r="A94" s="16"/>
      <c r="B94" s="17">
        <v>4040</v>
      </c>
      <c r="C94" s="18" t="s">
        <v>341</v>
      </c>
      <c r="D94" s="18" t="s">
        <v>144</v>
      </c>
      <c r="E94" s="31">
        <f>S!H24</f>
        <v>78.75</v>
      </c>
      <c r="F94" s="31"/>
      <c r="G94" s="31">
        <f>S!L24</f>
        <v>65.93</v>
      </c>
      <c r="H94" s="31"/>
      <c r="I94" s="58">
        <f>S!P24</f>
        <v>35</v>
      </c>
      <c r="J94" s="58"/>
      <c r="K94" s="58">
        <f>S!T24</f>
        <v>17</v>
      </c>
      <c r="L94" s="58"/>
      <c r="M94" s="31"/>
      <c r="N94" s="58"/>
      <c r="O94" s="31"/>
      <c r="P94" s="58"/>
      <c r="Q94" s="31"/>
      <c r="R94" s="31"/>
      <c r="S94" s="31"/>
      <c r="T94" s="58"/>
    </row>
    <row r="95" spans="1:20" ht="12.75" collapsed="1">
      <c r="A95" s="7" t="s">
        <v>78</v>
      </c>
      <c r="C95" s="7" t="s">
        <v>386</v>
      </c>
      <c r="D95" s="22"/>
      <c r="E95" s="29"/>
      <c r="F95" s="29">
        <f>SUM(E96:E98)</f>
        <v>160.73000000000002</v>
      </c>
      <c r="G95" s="29"/>
      <c r="H95" s="29">
        <f>SUM(G96:G98)</f>
        <v>129.37</v>
      </c>
      <c r="I95" s="61"/>
      <c r="J95" s="61">
        <f>SUM(I96:I98)</f>
        <v>72</v>
      </c>
      <c r="K95" s="61"/>
      <c r="L95" s="61">
        <f>SUM(K96:K98)</f>
        <v>142</v>
      </c>
      <c r="M95" s="29">
        <f>SUM(F95,H95,J95,L95)</f>
        <v>504.1</v>
      </c>
      <c r="N95" s="62"/>
      <c r="O95" s="29"/>
      <c r="P95" s="61"/>
      <c r="Q95" s="29">
        <f>SUM(O95,P96,P97,P98)</f>
        <v>0</v>
      </c>
      <c r="R95" s="5">
        <f>360-Q95</f>
        <v>360</v>
      </c>
      <c r="S95" s="29">
        <f>SUM(M95,R95)</f>
        <v>864.1</v>
      </c>
      <c r="T95" s="62"/>
    </row>
    <row r="96" spans="1:20" ht="12.75" hidden="1" outlineLevel="1">
      <c r="A96" s="11"/>
      <c r="B96" s="15">
        <v>6529</v>
      </c>
      <c r="C96" s="11" t="s">
        <v>177</v>
      </c>
      <c r="D96" s="11" t="s">
        <v>217</v>
      </c>
      <c r="E96" s="33">
        <f>L!H25</f>
        <v>82.11</v>
      </c>
      <c r="F96" s="33"/>
      <c r="G96" s="33">
        <f>L!L25</f>
        <v>0</v>
      </c>
      <c r="H96" s="33"/>
      <c r="I96" s="57">
        <f>L!P25</f>
        <v>15</v>
      </c>
      <c r="J96" s="57"/>
      <c r="K96" s="57">
        <f>L!T25</f>
        <v>50</v>
      </c>
      <c r="L96" s="57"/>
      <c r="M96" s="33"/>
      <c r="N96" s="63"/>
      <c r="O96" s="33"/>
      <c r="P96" s="57"/>
      <c r="Q96" s="33"/>
      <c r="R96" s="33"/>
      <c r="S96" s="33"/>
      <c r="T96" s="57"/>
    </row>
    <row r="97" spans="1:20" ht="12.75" hidden="1" outlineLevel="1">
      <c r="A97" s="18"/>
      <c r="B97" s="15">
        <v>6530</v>
      </c>
      <c r="C97" s="11" t="s">
        <v>48</v>
      </c>
      <c r="D97" s="11" t="s">
        <v>264</v>
      </c>
      <c r="E97" s="33">
        <f>L!H26</f>
        <v>78.62</v>
      </c>
      <c r="F97" s="33"/>
      <c r="G97" s="33">
        <f>L!L26</f>
        <v>65.69</v>
      </c>
      <c r="H97" s="33"/>
      <c r="I97" s="57">
        <f>L!P26</f>
        <v>25</v>
      </c>
      <c r="J97" s="57"/>
      <c r="K97" s="57">
        <f>L!T26</f>
        <v>50</v>
      </c>
      <c r="L97" s="57"/>
      <c r="M97" s="33"/>
      <c r="N97" s="63"/>
      <c r="O97" s="33"/>
      <c r="P97" s="57"/>
      <c r="Q97" s="33"/>
      <c r="R97" s="33"/>
      <c r="S97" s="33"/>
      <c r="T97" s="57"/>
    </row>
    <row r="98" spans="1:20" ht="12.75" hidden="1" outlineLevel="1">
      <c r="A98" s="21"/>
      <c r="B98" s="20">
        <v>3024</v>
      </c>
      <c r="C98" s="27" t="s">
        <v>154</v>
      </c>
      <c r="D98" s="27" t="s">
        <v>155</v>
      </c>
      <c r="E98" s="32">
        <f>T!H22</f>
        <v>0</v>
      </c>
      <c r="F98" s="32"/>
      <c r="G98" s="32">
        <f>T!L22</f>
        <v>63.68</v>
      </c>
      <c r="H98" s="32"/>
      <c r="I98" s="60">
        <f>T!P22</f>
        <v>32</v>
      </c>
      <c r="J98" s="60"/>
      <c r="K98" s="60">
        <f>T!T22</f>
        <v>42</v>
      </c>
      <c r="L98" s="60"/>
      <c r="M98" s="32"/>
      <c r="N98" s="66"/>
      <c r="O98" s="32"/>
      <c r="P98" s="60"/>
      <c r="Q98" s="32"/>
      <c r="R98" s="32"/>
      <c r="S98" s="32"/>
      <c r="T98" s="60"/>
    </row>
    <row r="99" spans="1:20" ht="12.75" collapsed="1">
      <c r="A99" s="7" t="s">
        <v>120</v>
      </c>
      <c r="C99" s="7" t="s">
        <v>277</v>
      </c>
      <c r="E99" s="5"/>
      <c r="F99" s="5">
        <f>SUM(E100:E102)</f>
        <v>128.25</v>
      </c>
      <c r="G99" s="5"/>
      <c r="H99" s="5">
        <f>SUM(G100:G102)</f>
        <v>184.34</v>
      </c>
      <c r="I99" s="35"/>
      <c r="J99" s="35">
        <f>SUM(I100:I102)</f>
        <v>85</v>
      </c>
      <c r="K99" s="35"/>
      <c r="L99" s="35">
        <f>SUM(K100:K102)</f>
        <v>102</v>
      </c>
      <c r="M99" s="5">
        <f>SUM(F99,H99,J99,L99)</f>
        <v>499.59000000000003</v>
      </c>
      <c r="N99" s="35"/>
      <c r="O99" s="5"/>
      <c r="P99" s="35"/>
      <c r="Q99" s="5">
        <f>SUM(O99,P100,P101,P102)</f>
        <v>0</v>
      </c>
      <c r="R99" s="5">
        <f>360-Q99</f>
        <v>360</v>
      </c>
      <c r="S99" s="29">
        <f>SUM(M99,R99)</f>
        <v>859.59</v>
      </c>
      <c r="T99" s="35"/>
    </row>
    <row r="100" spans="1:20" ht="12.75" hidden="1" outlineLevel="1">
      <c r="A100" s="13"/>
      <c r="B100" s="15">
        <v>6533</v>
      </c>
      <c r="C100" s="44" t="s">
        <v>157</v>
      </c>
      <c r="D100" s="44" t="s">
        <v>180</v>
      </c>
      <c r="E100" s="33">
        <f>L!H29</f>
        <v>0</v>
      </c>
      <c r="F100" s="33"/>
      <c r="G100" s="33">
        <f>L!L29</f>
        <v>63.38</v>
      </c>
      <c r="H100" s="33"/>
      <c r="I100" s="57">
        <f>L!P29</f>
        <v>31</v>
      </c>
      <c r="J100" s="57"/>
      <c r="K100" s="57">
        <f>L!T29</f>
        <v>32</v>
      </c>
      <c r="L100" s="57"/>
      <c r="M100" s="33"/>
      <c r="N100" s="57"/>
      <c r="O100" s="33"/>
      <c r="P100" s="57"/>
      <c r="Q100" s="33"/>
      <c r="R100" s="33"/>
      <c r="S100" s="33"/>
      <c r="T100" s="57"/>
    </row>
    <row r="101" spans="1:20" ht="12.75" hidden="1" outlineLevel="1">
      <c r="A101" s="18"/>
      <c r="B101" s="17">
        <v>4021</v>
      </c>
      <c r="C101" s="18" t="s">
        <v>145</v>
      </c>
      <c r="D101" s="18" t="s">
        <v>146</v>
      </c>
      <c r="E101" s="31">
        <f>S!H6</f>
        <v>74.44</v>
      </c>
      <c r="F101" s="31"/>
      <c r="G101" s="31">
        <f>S!L6</f>
        <v>57.76</v>
      </c>
      <c r="H101" s="31"/>
      <c r="I101" s="58">
        <f>S!P6</f>
        <v>32</v>
      </c>
      <c r="J101" s="58"/>
      <c r="K101" s="58">
        <f>S!T6</f>
        <v>44</v>
      </c>
      <c r="L101" s="58"/>
      <c r="M101" s="31"/>
      <c r="N101" s="58"/>
      <c r="O101" s="31"/>
      <c r="P101" s="58"/>
      <c r="Q101" s="31"/>
      <c r="R101" s="31"/>
      <c r="S101" s="31"/>
      <c r="T101" s="58"/>
    </row>
    <row r="102" spans="1:20" ht="12.75" hidden="1" outlineLevel="1">
      <c r="A102" s="18"/>
      <c r="B102" s="17">
        <v>4053</v>
      </c>
      <c r="C102" s="18" t="s">
        <v>348</v>
      </c>
      <c r="D102" s="18" t="s">
        <v>349</v>
      </c>
      <c r="E102" s="31">
        <f>S!H37</f>
        <v>53.81</v>
      </c>
      <c r="F102" s="31"/>
      <c r="G102" s="31">
        <f>S!L37</f>
        <v>63.2</v>
      </c>
      <c r="H102" s="31"/>
      <c r="I102" s="58">
        <f>S!P37</f>
        <v>22</v>
      </c>
      <c r="J102" s="58"/>
      <c r="K102" s="58">
        <f>S!T37</f>
        <v>26</v>
      </c>
      <c r="L102" s="58"/>
      <c r="M102" s="31"/>
      <c r="N102" s="58"/>
      <c r="O102" s="31"/>
      <c r="P102" s="58"/>
      <c r="Q102" s="31"/>
      <c r="R102" s="31"/>
      <c r="S102" s="31"/>
      <c r="T102" s="58"/>
    </row>
    <row r="103" spans="1:20" ht="12.75" collapsed="1">
      <c r="A103" s="7" t="s">
        <v>58</v>
      </c>
      <c r="C103" s="7" t="s">
        <v>196</v>
      </c>
      <c r="E103" s="5"/>
      <c r="F103" s="5">
        <f>SUM(E104:E106)</f>
        <v>130.16</v>
      </c>
      <c r="G103" s="5"/>
      <c r="H103" s="5">
        <f>SUM(G104:G106)</f>
        <v>176.66</v>
      </c>
      <c r="I103" s="35"/>
      <c r="J103" s="35">
        <f>SUM(I104:I106)</f>
        <v>66</v>
      </c>
      <c r="K103" s="35"/>
      <c r="L103" s="35">
        <f>SUM(K104:K106)</f>
        <v>111</v>
      </c>
      <c r="M103" s="5">
        <f>SUM(F103,H103,J103,L103)</f>
        <v>483.82</v>
      </c>
      <c r="N103" s="35"/>
      <c r="O103" s="5"/>
      <c r="P103" s="35"/>
      <c r="Q103" s="5">
        <f>SUM(O103,P104,P105,P106)</f>
        <v>0</v>
      </c>
      <c r="R103" s="5">
        <f>360-Q103</f>
        <v>360</v>
      </c>
      <c r="S103" s="29">
        <f>SUM(M103,R103)</f>
        <v>843.8199999999999</v>
      </c>
      <c r="T103" s="35"/>
    </row>
    <row r="104" spans="1:20" ht="12.75" hidden="1" outlineLevel="1">
      <c r="A104" s="11"/>
      <c r="B104" s="15">
        <v>6513</v>
      </c>
      <c r="C104" s="24" t="s">
        <v>195</v>
      </c>
      <c r="D104" s="24" t="s">
        <v>109</v>
      </c>
      <c r="E104" s="33">
        <f>L!H9</f>
        <v>0</v>
      </c>
      <c r="F104" s="33"/>
      <c r="G104" s="33">
        <f>L!L9</f>
        <v>60.29</v>
      </c>
      <c r="H104" s="33"/>
      <c r="I104" s="57">
        <f>L!P9</f>
        <v>27</v>
      </c>
      <c r="J104" s="57"/>
      <c r="K104" s="57">
        <f>L!T9</f>
        <v>39</v>
      </c>
      <c r="L104" s="57"/>
      <c r="M104" s="33"/>
      <c r="N104" s="57"/>
      <c r="O104" s="33"/>
      <c r="P104" s="57"/>
      <c r="Q104" s="33"/>
      <c r="R104" s="33"/>
      <c r="S104" s="33"/>
      <c r="T104" s="57"/>
    </row>
    <row r="105" spans="1:20" ht="12.75" hidden="1" outlineLevel="1">
      <c r="A105" s="18"/>
      <c r="B105" s="17">
        <v>4032</v>
      </c>
      <c r="C105" s="18" t="s">
        <v>105</v>
      </c>
      <c r="D105" s="18" t="s">
        <v>230</v>
      </c>
      <c r="E105" s="31">
        <f>S!H17</f>
        <v>65.63</v>
      </c>
      <c r="F105" s="31"/>
      <c r="G105" s="31">
        <f>S!L17</f>
        <v>62</v>
      </c>
      <c r="H105" s="31"/>
      <c r="I105" s="58">
        <f>S!P17</f>
        <v>28</v>
      </c>
      <c r="J105" s="58"/>
      <c r="K105" s="58">
        <f>S!T17</f>
        <v>51</v>
      </c>
      <c r="L105" s="58"/>
      <c r="M105" s="31"/>
      <c r="N105" s="58"/>
      <c r="O105" s="31"/>
      <c r="P105" s="58"/>
      <c r="Q105" s="31"/>
      <c r="R105" s="31"/>
      <c r="S105" s="31"/>
      <c r="T105" s="58"/>
    </row>
    <row r="106" spans="1:20" ht="12.75" hidden="1" outlineLevel="1">
      <c r="A106" s="21"/>
      <c r="B106" s="17">
        <v>4059</v>
      </c>
      <c r="C106" s="18" t="s">
        <v>344</v>
      </c>
      <c r="D106" s="18" t="s">
        <v>398</v>
      </c>
      <c r="E106" s="31">
        <f>S!H43</f>
        <v>64.53</v>
      </c>
      <c r="F106" s="31"/>
      <c r="G106" s="31">
        <f>S!L43</f>
        <v>54.370000000000005</v>
      </c>
      <c r="H106" s="31"/>
      <c r="I106" s="58">
        <f>S!P43</f>
        <v>11</v>
      </c>
      <c r="J106" s="58"/>
      <c r="K106" s="58">
        <f>S!T43</f>
        <v>21</v>
      </c>
      <c r="L106" s="58"/>
      <c r="M106" s="31"/>
      <c r="N106" s="58"/>
      <c r="O106" s="31"/>
      <c r="P106" s="58"/>
      <c r="Q106" s="31"/>
      <c r="R106" s="31"/>
      <c r="S106" s="31"/>
      <c r="T106" s="58"/>
    </row>
    <row r="107" spans="1:20" ht="12.75" collapsed="1">
      <c r="A107" s="7" t="s">
        <v>59</v>
      </c>
      <c r="C107" s="7" t="s">
        <v>353</v>
      </c>
      <c r="E107" s="5"/>
      <c r="F107" s="5">
        <f>SUM(E108:E110)</f>
        <v>153.71</v>
      </c>
      <c r="G107" s="5"/>
      <c r="H107" s="5">
        <f>SUM(G108:G110)</f>
        <v>176.21</v>
      </c>
      <c r="I107" s="35"/>
      <c r="J107" s="35">
        <f>SUM(I108:I110)</f>
        <v>79</v>
      </c>
      <c r="K107" s="35"/>
      <c r="L107" s="35">
        <f>SUM(K108:K110)</f>
        <v>46</v>
      </c>
      <c r="M107" s="5">
        <f>SUM(F107,H107,J107,L107)</f>
        <v>454.92</v>
      </c>
      <c r="N107" s="35"/>
      <c r="O107" s="5"/>
      <c r="P107" s="35"/>
      <c r="Q107" s="5">
        <f>SUM(O107,P108,P109,P110)</f>
        <v>0</v>
      </c>
      <c r="R107" s="5">
        <f>360-Q107</f>
        <v>360</v>
      </c>
      <c r="S107" s="29">
        <f>SUM(M107,R107)</f>
        <v>814.9200000000001</v>
      </c>
      <c r="T107" s="35"/>
    </row>
    <row r="108" spans="1:20" ht="12.75" hidden="1" outlineLevel="1">
      <c r="A108" s="11"/>
      <c r="B108" s="15">
        <v>6523</v>
      </c>
      <c r="C108" s="44" t="s">
        <v>187</v>
      </c>
      <c r="D108" s="44" t="s">
        <v>188</v>
      </c>
      <c r="E108" s="33">
        <f>L!H19</f>
        <v>0</v>
      </c>
      <c r="F108" s="33"/>
      <c r="G108" s="33">
        <f>L!L19</f>
        <v>64.77000000000001</v>
      </c>
      <c r="H108" s="33"/>
      <c r="I108" s="57">
        <f>L!P19</f>
        <v>26</v>
      </c>
      <c r="J108" s="57"/>
      <c r="K108" s="57">
        <f>L!T19</f>
        <v>0</v>
      </c>
      <c r="L108" s="57"/>
      <c r="M108" s="33"/>
      <c r="N108" s="57"/>
      <c r="O108" s="33"/>
      <c r="P108" s="57"/>
      <c r="Q108" s="33"/>
      <c r="R108" s="33"/>
      <c r="S108" s="33"/>
      <c r="T108" s="57"/>
    </row>
    <row r="109" spans="1:20" ht="12.75" hidden="1" outlineLevel="1">
      <c r="A109" s="18"/>
      <c r="B109" s="15">
        <v>6532</v>
      </c>
      <c r="C109" s="11" t="s">
        <v>181</v>
      </c>
      <c r="D109" s="11" t="s">
        <v>182</v>
      </c>
      <c r="E109" s="33">
        <f>L!H28</f>
        <v>77.81</v>
      </c>
      <c r="F109" s="33"/>
      <c r="G109" s="33">
        <f>L!L28</f>
        <v>60.67</v>
      </c>
      <c r="H109" s="33"/>
      <c r="I109" s="57">
        <f>L!P28</f>
        <v>33</v>
      </c>
      <c r="J109" s="57"/>
      <c r="K109" s="57">
        <f>L!T28</f>
        <v>46</v>
      </c>
      <c r="L109" s="57"/>
      <c r="M109" s="33"/>
      <c r="N109" s="57"/>
      <c r="O109" s="33"/>
      <c r="P109" s="57"/>
      <c r="Q109" s="33"/>
      <c r="R109" s="33"/>
      <c r="S109" s="33"/>
      <c r="T109" s="57"/>
    </row>
    <row r="110" spans="1:20" ht="12.75" hidden="1" outlineLevel="1">
      <c r="A110" s="21"/>
      <c r="B110" s="17">
        <v>4055</v>
      </c>
      <c r="C110" s="26" t="s">
        <v>351</v>
      </c>
      <c r="D110" s="26" t="s">
        <v>352</v>
      </c>
      <c r="E110" s="31">
        <f>S!H39</f>
        <v>75.9</v>
      </c>
      <c r="F110" s="31"/>
      <c r="G110" s="31">
        <f>S!L39</f>
        <v>50.77</v>
      </c>
      <c r="H110" s="31"/>
      <c r="I110" s="58">
        <f>S!P39</f>
        <v>20</v>
      </c>
      <c r="J110" s="58"/>
      <c r="K110" s="58">
        <f>S!T39</f>
        <v>0</v>
      </c>
      <c r="L110" s="58"/>
      <c r="M110" s="31"/>
      <c r="N110" s="58"/>
      <c r="O110" s="31"/>
      <c r="P110" s="58"/>
      <c r="Q110" s="31"/>
      <c r="R110" s="31"/>
      <c r="S110" s="31"/>
      <c r="T110" s="58"/>
    </row>
    <row r="111" spans="2:20" ht="12.75" collapsed="1">
      <c r="B111" s="23"/>
      <c r="C111" s="7" t="s">
        <v>394</v>
      </c>
      <c r="E111" s="5"/>
      <c r="F111" s="5">
        <f>SUM(E112:E114)</f>
        <v>136.59</v>
      </c>
      <c r="G111" s="5"/>
      <c r="H111" s="5">
        <f>SUM(G112:G114)</f>
        <v>121.34</v>
      </c>
      <c r="I111" s="35"/>
      <c r="J111" s="35">
        <f>SUM(I112:I114)</f>
        <v>56</v>
      </c>
      <c r="K111" s="35"/>
      <c r="L111" s="35">
        <f>SUM(K112:K114)</f>
        <v>117</v>
      </c>
      <c r="M111" s="5">
        <f>SUM(F111,H111,J111,L111)</f>
        <v>430.93</v>
      </c>
      <c r="N111" s="35"/>
      <c r="O111" s="5"/>
      <c r="P111" s="35"/>
      <c r="Q111" s="5">
        <f>SUM(O111,P112,P113,P114)</f>
        <v>0</v>
      </c>
      <c r="R111" s="5">
        <f>360-Q111</f>
        <v>360</v>
      </c>
      <c r="S111" s="29">
        <f>SUM(M111,R111)</f>
        <v>790.9300000000001</v>
      </c>
      <c r="T111" s="35"/>
    </row>
    <row r="112" spans="2:20" ht="12.75" hidden="1" outlineLevel="1">
      <c r="B112" s="15">
        <v>6526</v>
      </c>
      <c r="C112" s="11" t="s">
        <v>260</v>
      </c>
      <c r="D112" s="11" t="s">
        <v>396</v>
      </c>
      <c r="E112" s="33">
        <f>L!H22</f>
        <v>60.16</v>
      </c>
      <c r="F112" s="33"/>
      <c r="G112" s="33">
        <f>L!L22</f>
        <v>58.54</v>
      </c>
      <c r="H112" s="33"/>
      <c r="I112" s="57">
        <f>L!P22</f>
        <v>16</v>
      </c>
      <c r="J112" s="57"/>
      <c r="K112" s="57">
        <f>L!T22</f>
        <v>27</v>
      </c>
      <c r="L112" s="57"/>
      <c r="M112" s="33"/>
      <c r="N112" s="57"/>
      <c r="O112" s="33"/>
      <c r="P112" s="57"/>
      <c r="Q112" s="33"/>
      <c r="R112" s="33"/>
      <c r="S112" s="33"/>
      <c r="T112" s="57"/>
    </row>
    <row r="113" spans="2:20" ht="12.75" hidden="1" outlineLevel="1">
      <c r="B113" s="20">
        <v>3015</v>
      </c>
      <c r="C113" s="27" t="s">
        <v>27</v>
      </c>
      <c r="D113" s="27" t="s">
        <v>28</v>
      </c>
      <c r="E113" s="32">
        <f>T!H13</f>
        <v>76.43</v>
      </c>
      <c r="F113" s="32"/>
      <c r="G113" s="32">
        <f>T!L13</f>
        <v>62.8</v>
      </c>
      <c r="H113" s="32"/>
      <c r="I113" s="60">
        <f>T!P13</f>
        <v>19</v>
      </c>
      <c r="J113" s="60"/>
      <c r="K113" s="60">
        <f>T!T13</f>
        <v>51</v>
      </c>
      <c r="L113" s="60"/>
      <c r="M113" s="32"/>
      <c r="N113" s="60"/>
      <c r="O113" s="32"/>
      <c r="P113" s="60"/>
      <c r="Q113" s="32"/>
      <c r="R113" s="32"/>
      <c r="S113" s="32"/>
      <c r="T113" s="60"/>
    </row>
    <row r="114" spans="2:20" ht="12.75" hidden="1" outlineLevel="1">
      <c r="B114" s="20">
        <v>3023</v>
      </c>
      <c r="C114" s="21" t="s">
        <v>35</v>
      </c>
      <c r="D114" s="21" t="s">
        <v>56</v>
      </c>
      <c r="E114" s="32">
        <f>T!H21</f>
        <v>0</v>
      </c>
      <c r="F114" s="32"/>
      <c r="G114" s="32">
        <f>T!L21</f>
        <v>0</v>
      </c>
      <c r="H114" s="32"/>
      <c r="I114" s="60">
        <f>T!P21</f>
        <v>21</v>
      </c>
      <c r="J114" s="60"/>
      <c r="K114" s="60">
        <f>T!T21</f>
        <v>39</v>
      </c>
      <c r="L114" s="60"/>
      <c r="M114" s="32"/>
      <c r="N114" s="60"/>
      <c r="O114" s="32"/>
      <c r="P114" s="60"/>
      <c r="Q114" s="32"/>
      <c r="R114" s="32"/>
      <c r="S114" s="32"/>
      <c r="T114" s="60"/>
    </row>
    <row r="115" spans="3:20" ht="12.75" collapsed="1">
      <c r="C115" s="7" t="s">
        <v>293</v>
      </c>
      <c r="E115" s="5"/>
      <c r="F115" s="5">
        <f>SUM(E116:E118)</f>
        <v>66.63</v>
      </c>
      <c r="G115" s="5"/>
      <c r="H115" s="5">
        <f>SUM(G116:G118)</f>
        <v>183.41</v>
      </c>
      <c r="I115" s="35"/>
      <c r="J115" s="35">
        <f>SUM(I116:I118)</f>
        <v>63</v>
      </c>
      <c r="K115" s="35"/>
      <c r="L115" s="35">
        <f>SUM(K116:K118)</f>
        <v>115</v>
      </c>
      <c r="M115" s="5">
        <f>SUM(F115,H115,J115,L115)</f>
        <v>428.03999999999996</v>
      </c>
      <c r="N115" s="61"/>
      <c r="O115" s="29"/>
      <c r="P115" s="61"/>
      <c r="Q115" s="5">
        <f>SUM(O115,P116,P117,P118)</f>
        <v>0</v>
      </c>
      <c r="R115" s="5">
        <f>360-Q115</f>
        <v>360</v>
      </c>
      <c r="S115" s="29">
        <f>SUM(M115,R115)</f>
        <v>788.04</v>
      </c>
      <c r="T115" s="61"/>
    </row>
    <row r="116" spans="2:20" ht="12.75" hidden="1" outlineLevel="1">
      <c r="B116" s="14">
        <v>5518</v>
      </c>
      <c r="C116" s="75" t="s">
        <v>169</v>
      </c>
      <c r="D116" s="75" t="s">
        <v>197</v>
      </c>
      <c r="E116" s="30">
        <f>M!H6</f>
        <v>0</v>
      </c>
      <c r="F116" s="30"/>
      <c r="G116" s="30">
        <f>M!L6</f>
        <v>59.17</v>
      </c>
      <c r="H116" s="30"/>
      <c r="I116" s="59">
        <f>M!P6</f>
        <v>25</v>
      </c>
      <c r="J116" s="59"/>
      <c r="K116" s="59">
        <f>M!T6</f>
        <v>44</v>
      </c>
      <c r="L116" s="59"/>
      <c r="M116" s="30"/>
      <c r="N116" s="59"/>
      <c r="O116" s="30"/>
      <c r="P116" s="59"/>
      <c r="Q116" s="30"/>
      <c r="R116" s="30"/>
      <c r="S116" s="30"/>
      <c r="T116" s="59"/>
    </row>
    <row r="117" spans="2:20" ht="12.75" hidden="1" outlineLevel="1">
      <c r="B117" s="20">
        <v>3008</v>
      </c>
      <c r="C117" s="21" t="s">
        <v>224</v>
      </c>
      <c r="D117" s="21" t="s">
        <v>225</v>
      </c>
      <c r="E117" s="32">
        <f>T!H6</f>
        <v>0</v>
      </c>
      <c r="F117" s="32"/>
      <c r="G117" s="32">
        <f>T!L6</f>
        <v>63.48</v>
      </c>
      <c r="H117" s="32"/>
      <c r="I117" s="60">
        <f>T!P6</f>
        <v>23</v>
      </c>
      <c r="J117" s="60"/>
      <c r="K117" s="60">
        <f>T!T6</f>
        <v>38</v>
      </c>
      <c r="L117" s="60"/>
      <c r="M117" s="32"/>
      <c r="N117" s="60"/>
      <c r="O117" s="32"/>
      <c r="P117" s="60"/>
      <c r="Q117" s="32"/>
      <c r="R117" s="32"/>
      <c r="S117" s="32"/>
      <c r="T117" s="60"/>
    </row>
    <row r="118" spans="2:20" ht="12.75" hidden="1" outlineLevel="1">
      <c r="B118" s="20">
        <v>3010</v>
      </c>
      <c r="C118" s="21" t="s">
        <v>372</v>
      </c>
      <c r="D118" s="21" t="s">
        <v>397</v>
      </c>
      <c r="E118" s="32">
        <f>T!H8</f>
        <v>66.63</v>
      </c>
      <c r="F118" s="32"/>
      <c r="G118" s="32">
        <f>T!L8</f>
        <v>60.76</v>
      </c>
      <c r="H118" s="32"/>
      <c r="I118" s="60">
        <f>T!P8</f>
        <v>15</v>
      </c>
      <c r="J118" s="60"/>
      <c r="K118" s="60">
        <f>T!T8</f>
        <v>33</v>
      </c>
      <c r="L118" s="60"/>
      <c r="M118" s="32"/>
      <c r="N118" s="60"/>
      <c r="O118" s="32"/>
      <c r="P118" s="60"/>
      <c r="Q118" s="32"/>
      <c r="R118" s="32"/>
      <c r="S118" s="32"/>
      <c r="T118" s="60"/>
    </row>
    <row r="119" spans="3:20" ht="12.75" collapsed="1">
      <c r="C119" s="7" t="s">
        <v>304</v>
      </c>
      <c r="E119" s="5"/>
      <c r="F119" s="5">
        <f>SUM(E120:E122)</f>
        <v>128.22</v>
      </c>
      <c r="G119" s="5"/>
      <c r="H119" s="5">
        <f>SUM(G120:G122)</f>
        <v>158.67</v>
      </c>
      <c r="I119" s="35"/>
      <c r="J119" s="35">
        <f>SUM(I120:I122)</f>
        <v>59</v>
      </c>
      <c r="K119" s="35"/>
      <c r="L119" s="35">
        <f>SUM(K120:K122)</f>
        <v>78</v>
      </c>
      <c r="M119" s="5">
        <f>SUM(F119,H119,J119,L119)</f>
        <v>423.89</v>
      </c>
      <c r="N119" s="35"/>
      <c r="O119" s="5"/>
      <c r="P119" s="35"/>
      <c r="Q119" s="5">
        <f>SUM(O119,P120,P121,P122)</f>
        <v>0</v>
      </c>
      <c r="R119" s="5">
        <f>360-Q119</f>
        <v>360</v>
      </c>
      <c r="S119" s="29">
        <f>SUM(M119,R119)</f>
        <v>783.89</v>
      </c>
      <c r="T119" s="35"/>
    </row>
    <row r="120" spans="2:20" ht="12.75" hidden="1" outlineLevel="1">
      <c r="B120" s="14">
        <v>5526</v>
      </c>
      <c r="C120" s="13" t="s">
        <v>199</v>
      </c>
      <c r="D120" s="13" t="s">
        <v>200</v>
      </c>
      <c r="E120" s="30">
        <f>M!H14</f>
        <v>58.49</v>
      </c>
      <c r="F120" s="30"/>
      <c r="G120" s="30">
        <f>M!L14</f>
        <v>58.16</v>
      </c>
      <c r="H120" s="30"/>
      <c r="I120" s="59">
        <f>M!P14</f>
        <v>23</v>
      </c>
      <c r="J120" s="59"/>
      <c r="K120" s="59">
        <f>M!T14</f>
        <v>17</v>
      </c>
      <c r="L120" s="59"/>
      <c r="M120" s="30"/>
      <c r="N120" s="59"/>
      <c r="O120" s="30"/>
      <c r="P120" s="59"/>
      <c r="Q120" s="30"/>
      <c r="R120" s="30"/>
      <c r="S120" s="30"/>
      <c r="T120" s="59"/>
    </row>
    <row r="121" spans="2:20" ht="12.75" hidden="1" outlineLevel="1">
      <c r="B121" s="14">
        <v>5536</v>
      </c>
      <c r="C121" s="13" t="s">
        <v>105</v>
      </c>
      <c r="D121" s="13" t="s">
        <v>400</v>
      </c>
      <c r="E121" s="30">
        <f>M!H24</f>
        <v>0</v>
      </c>
      <c r="F121" s="30"/>
      <c r="G121" s="30">
        <f>M!L24</f>
        <v>43.25</v>
      </c>
      <c r="H121" s="30"/>
      <c r="I121" s="59">
        <f>M!P24</f>
        <v>15</v>
      </c>
      <c r="J121" s="59"/>
      <c r="K121" s="59">
        <f>M!T24</f>
        <v>24</v>
      </c>
      <c r="L121" s="59"/>
      <c r="M121" s="30"/>
      <c r="N121" s="59"/>
      <c r="O121" s="30"/>
      <c r="P121" s="59"/>
      <c r="Q121" s="30"/>
      <c r="R121" s="30"/>
      <c r="S121" s="30"/>
      <c r="T121" s="59"/>
    </row>
    <row r="122" spans="2:20" ht="12.75" hidden="1" outlineLevel="1">
      <c r="B122" s="17">
        <v>4045</v>
      </c>
      <c r="C122" s="18" t="s">
        <v>343</v>
      </c>
      <c r="D122" s="18" t="s">
        <v>399</v>
      </c>
      <c r="E122" s="31">
        <f>S!H29</f>
        <v>69.72999999999999</v>
      </c>
      <c r="F122" s="31"/>
      <c r="G122" s="31">
        <f>S!L29</f>
        <v>57.26</v>
      </c>
      <c r="H122" s="31"/>
      <c r="I122" s="58">
        <f>S!P29</f>
        <v>21</v>
      </c>
      <c r="J122" s="58"/>
      <c r="K122" s="58">
        <f>S!T29</f>
        <v>37</v>
      </c>
      <c r="L122" s="58"/>
      <c r="M122" s="31"/>
      <c r="N122" s="58"/>
      <c r="O122" s="31"/>
      <c r="P122" s="58"/>
      <c r="Q122" s="31"/>
      <c r="R122" s="31"/>
      <c r="S122" s="31"/>
      <c r="T122" s="58"/>
    </row>
    <row r="123" spans="3:20" ht="12.75" collapsed="1">
      <c r="C123" s="7" t="s">
        <v>384</v>
      </c>
      <c r="E123" s="5"/>
      <c r="F123" s="29">
        <f>SUM(E124:E126)</f>
        <v>70</v>
      </c>
      <c r="G123" s="5"/>
      <c r="H123" s="29">
        <f>SUM(G124:G126)</f>
        <v>128.13</v>
      </c>
      <c r="I123" s="35"/>
      <c r="J123" s="61">
        <f>SUM(I124:I126)</f>
        <v>84</v>
      </c>
      <c r="K123" s="35"/>
      <c r="L123" s="61">
        <f>SUM(K124:K126)</f>
        <v>104</v>
      </c>
      <c r="M123" s="29">
        <f>SUM(F123,H123,J123,L123)</f>
        <v>386.13</v>
      </c>
      <c r="N123" s="35"/>
      <c r="O123" s="5"/>
      <c r="P123" s="35"/>
      <c r="Q123" s="29">
        <f>SUM(O123,P124,P125,P126)</f>
        <v>0</v>
      </c>
      <c r="R123" s="5">
        <f>360-Q123</f>
        <v>360</v>
      </c>
      <c r="S123" s="29">
        <f>SUM(M123,R123)</f>
        <v>746.13</v>
      </c>
      <c r="T123" s="35"/>
    </row>
    <row r="124" spans="2:20" ht="12.75" hidden="1" outlineLevel="1">
      <c r="B124" s="15">
        <v>6525</v>
      </c>
      <c r="C124" s="24" t="s">
        <v>69</v>
      </c>
      <c r="D124" s="24" t="s">
        <v>77</v>
      </c>
      <c r="E124" s="33">
        <f>L!H21</f>
        <v>70</v>
      </c>
      <c r="F124" s="33"/>
      <c r="G124" s="33">
        <f>L!L21</f>
        <v>61.39</v>
      </c>
      <c r="H124" s="33"/>
      <c r="I124" s="57">
        <f>L!P21</f>
        <v>32</v>
      </c>
      <c r="J124" s="57"/>
      <c r="K124" s="57">
        <f>L!T21</f>
        <v>30</v>
      </c>
      <c r="L124" s="57"/>
      <c r="M124" s="33"/>
      <c r="N124" s="57"/>
      <c r="O124" s="33"/>
      <c r="P124" s="57"/>
      <c r="Q124" s="33"/>
      <c r="R124" s="33"/>
      <c r="S124" s="33"/>
      <c r="T124" s="57"/>
    </row>
    <row r="125" spans="2:20" ht="12.75" hidden="1" outlineLevel="1">
      <c r="B125" s="15">
        <v>6534</v>
      </c>
      <c r="C125" s="24" t="s">
        <v>31</v>
      </c>
      <c r="D125" s="24" t="s">
        <v>88</v>
      </c>
      <c r="E125" s="33">
        <f>L!H30</f>
        <v>0</v>
      </c>
      <c r="F125" s="33"/>
      <c r="G125" s="33">
        <f>L!L30</f>
        <v>0</v>
      </c>
      <c r="H125" s="33"/>
      <c r="I125" s="57">
        <f>L!P30</f>
        <v>21</v>
      </c>
      <c r="J125" s="57"/>
      <c r="K125" s="57">
        <f>L!T30</f>
        <v>46</v>
      </c>
      <c r="L125" s="57"/>
      <c r="M125" s="33"/>
      <c r="N125" s="57"/>
      <c r="O125" s="33"/>
      <c r="P125" s="57"/>
      <c r="Q125" s="33"/>
      <c r="R125" s="33"/>
      <c r="S125" s="33"/>
      <c r="T125" s="57"/>
    </row>
    <row r="126" spans="2:20" ht="12.75" hidden="1" outlineLevel="1">
      <c r="B126" s="17">
        <v>4026</v>
      </c>
      <c r="C126" s="26" t="s">
        <v>80</v>
      </c>
      <c r="D126" s="26" t="s">
        <v>337</v>
      </c>
      <c r="E126" s="31">
        <f>S!H11</f>
        <v>0</v>
      </c>
      <c r="F126" s="31"/>
      <c r="G126" s="31">
        <f>S!L11</f>
        <v>66.74000000000001</v>
      </c>
      <c r="H126" s="31"/>
      <c r="I126" s="58">
        <f>S!P11</f>
        <v>31</v>
      </c>
      <c r="J126" s="58"/>
      <c r="K126" s="58">
        <f>S!T11</f>
        <v>28</v>
      </c>
      <c r="L126" s="58"/>
      <c r="M126" s="31"/>
      <c r="N126" s="58"/>
      <c r="O126" s="31"/>
      <c r="P126" s="58"/>
      <c r="Q126" s="31"/>
      <c r="R126" s="31"/>
      <c r="S126" s="31"/>
      <c r="T126" s="58"/>
    </row>
    <row r="127" spans="3:20" ht="12.75" collapsed="1">
      <c r="C127" s="7" t="s">
        <v>308</v>
      </c>
      <c r="E127" s="5"/>
      <c r="F127" s="5">
        <f>SUM(E128:E130)</f>
        <v>109.97999999999999</v>
      </c>
      <c r="G127" s="5"/>
      <c r="H127" s="5">
        <f>SUM(G128:G130)</f>
        <v>122.73</v>
      </c>
      <c r="I127" s="35"/>
      <c r="J127" s="35">
        <f>SUM(I128:I130)</f>
        <v>0</v>
      </c>
      <c r="K127" s="35"/>
      <c r="L127" s="35">
        <f>SUM(K128:K130)</f>
        <v>0</v>
      </c>
      <c r="M127" s="5">
        <f>SUM(F127,H127,J127,L127)</f>
        <v>232.70999999999998</v>
      </c>
      <c r="N127" s="35"/>
      <c r="O127" s="5"/>
      <c r="P127" s="35"/>
      <c r="Q127" s="5">
        <f>SUM(O127,P128,P129,P130)</f>
        <v>0</v>
      </c>
      <c r="R127" s="5">
        <f>360-Q127</f>
        <v>360</v>
      </c>
      <c r="S127" s="29">
        <f>SUM(M127,R127)</f>
        <v>592.71</v>
      </c>
      <c r="T127" s="35"/>
    </row>
    <row r="128" spans="2:20" ht="12.75" hidden="1" outlineLevel="1">
      <c r="B128" s="14">
        <v>5529</v>
      </c>
      <c r="C128" s="13" t="s">
        <v>306</v>
      </c>
      <c r="D128" s="13" t="s">
        <v>307</v>
      </c>
      <c r="E128" s="30">
        <f>M!H17</f>
        <v>59.21</v>
      </c>
      <c r="F128" s="30"/>
      <c r="G128" s="30">
        <f>M!L17</f>
        <v>51.36</v>
      </c>
      <c r="H128" s="30"/>
      <c r="I128" s="59">
        <f>M!P17</f>
        <v>0</v>
      </c>
      <c r="J128" s="59"/>
      <c r="K128" s="59">
        <f>M!T17</f>
        <v>0</v>
      </c>
      <c r="L128" s="59"/>
      <c r="M128" s="30"/>
      <c r="N128" s="59"/>
      <c r="O128" s="30"/>
      <c r="P128" s="59"/>
      <c r="Q128" s="30"/>
      <c r="R128" s="30"/>
      <c r="S128" s="30"/>
      <c r="T128" s="59"/>
    </row>
    <row r="129" spans="2:20" ht="12.75" hidden="1" outlineLevel="1">
      <c r="B129" s="17">
        <v>4035</v>
      </c>
      <c r="C129" s="18" t="s">
        <v>338</v>
      </c>
      <c r="D129" s="18" t="s">
        <v>339</v>
      </c>
      <c r="E129" s="31">
        <f>S!H19</f>
        <v>50.769999999999996</v>
      </c>
      <c r="F129" s="31"/>
      <c r="G129" s="31">
        <f>S!L19</f>
        <v>25.42</v>
      </c>
      <c r="H129" s="31"/>
      <c r="I129" s="58">
        <f>S!P19</f>
        <v>0</v>
      </c>
      <c r="J129" s="58"/>
      <c r="K129" s="58">
        <f>S!T19</f>
        <v>0</v>
      </c>
      <c r="L129" s="58"/>
      <c r="M129" s="31"/>
      <c r="N129" s="58"/>
      <c r="O129" s="31"/>
      <c r="P129" s="58"/>
      <c r="Q129" s="31"/>
      <c r="R129" s="31"/>
      <c r="S129" s="31"/>
      <c r="T129" s="58"/>
    </row>
    <row r="130" spans="2:20" ht="12.75" hidden="1" outlineLevel="1">
      <c r="B130" s="17">
        <v>4051</v>
      </c>
      <c r="C130" s="18" t="s">
        <v>346</v>
      </c>
      <c r="D130" s="18" t="s">
        <v>347</v>
      </c>
      <c r="E130" s="31">
        <f>S!H35</f>
        <v>0</v>
      </c>
      <c r="F130" s="31"/>
      <c r="G130" s="31">
        <f>S!L35</f>
        <v>45.95</v>
      </c>
      <c r="H130" s="31"/>
      <c r="I130" s="58">
        <f>S!P35</f>
        <v>0</v>
      </c>
      <c r="J130" s="58"/>
      <c r="K130" s="58">
        <f>S!T35</f>
        <v>0</v>
      </c>
      <c r="L130" s="58"/>
      <c r="M130" s="31"/>
      <c r="N130" s="58"/>
      <c r="O130" s="31"/>
      <c r="P130" s="58"/>
      <c r="Q130" s="31"/>
      <c r="R130" s="31"/>
      <c r="S130" s="31"/>
      <c r="T130" s="58"/>
    </row>
  </sheetData>
  <mergeCells count="5">
    <mergeCell ref="O1:T1"/>
    <mergeCell ref="E1:F1"/>
    <mergeCell ref="G1:H1"/>
    <mergeCell ref="I1:J1"/>
    <mergeCell ref="K1:L1"/>
  </mergeCells>
  <printOptions/>
  <pageMargins left="0.3937007874015748" right="0.3937007874015748" top="0.7874015748031497" bottom="0.7874015748031497" header="0.5118110236220472" footer="0.5118110236220472"/>
  <pageSetup fitToHeight="2" fitToWidth="1" horizontalDpi="300" verticalDpi="3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71"/>
  <sheetViews>
    <sheetView workbookViewId="0" topLeftCell="B1">
      <pane xSplit="3" topLeftCell="N2" activePane="topRight" state="frozen"/>
      <selection pane="topLeft" activeCell="B1" sqref="B1"/>
      <selection pane="topRight" activeCell="N55" sqref="N55"/>
    </sheetView>
  </sheetViews>
  <sheetFormatPr defaultColWidth="9.00390625" defaultRowHeight="12.75" outlineLevelRow="1"/>
  <cols>
    <col min="1" max="1" width="27.00390625" style="0" bestFit="1" customWidth="1"/>
    <col min="2" max="2" width="11.375" style="0" customWidth="1"/>
    <col min="3" max="3" width="24.625" style="0" bestFit="1" customWidth="1"/>
    <col min="4" max="4" width="31.125" style="0" bestFit="1" customWidth="1"/>
    <col min="6" max="6" width="11.625" style="0" customWidth="1"/>
    <col min="8" max="8" width="12.125" style="0" customWidth="1"/>
    <col min="9" max="9" width="19.00390625" style="0" customWidth="1"/>
    <col min="13" max="13" width="10.25390625" style="0" bestFit="1" customWidth="1"/>
    <col min="14" max="14" width="18.625" style="0" customWidth="1"/>
  </cols>
  <sheetData>
    <row r="1" spans="5:15" ht="12.75">
      <c r="E1" s="86" t="s">
        <v>20</v>
      </c>
      <c r="F1" s="86"/>
      <c r="G1" s="86" t="s">
        <v>21</v>
      </c>
      <c r="H1" s="86"/>
      <c r="K1" s="86" t="s">
        <v>25</v>
      </c>
      <c r="L1" s="86"/>
      <c r="M1" s="86"/>
      <c r="N1" s="86"/>
      <c r="O1" s="86"/>
    </row>
    <row r="2" spans="1:15" ht="24.75" customHeight="1">
      <c r="A2" s="3" t="s">
        <v>5</v>
      </c>
      <c r="B2" s="2" t="s">
        <v>0</v>
      </c>
      <c r="C2" s="2" t="s">
        <v>1</v>
      </c>
      <c r="D2" s="2" t="s">
        <v>2</v>
      </c>
      <c r="E2" s="2" t="s">
        <v>171</v>
      </c>
      <c r="F2" s="2" t="s">
        <v>172</v>
      </c>
      <c r="G2" s="2" t="s">
        <v>171</v>
      </c>
      <c r="H2" s="2" t="s">
        <v>172</v>
      </c>
      <c r="I2" s="2" t="s">
        <v>173</v>
      </c>
      <c r="J2" s="2" t="s">
        <v>19</v>
      </c>
      <c r="K2" s="2" t="s">
        <v>47</v>
      </c>
      <c r="L2" s="2" t="s">
        <v>10</v>
      </c>
      <c r="M2" s="2" t="s">
        <v>11</v>
      </c>
      <c r="N2" s="2" t="s">
        <v>173</v>
      </c>
      <c r="O2" s="2" t="s">
        <v>19</v>
      </c>
    </row>
    <row r="3" spans="1:15" s="45" customFormat="1" ht="12.75">
      <c r="A3" s="9" t="s">
        <v>175</v>
      </c>
      <c r="B3" s="4"/>
      <c r="C3" s="7" t="s">
        <v>194</v>
      </c>
      <c r="D3" s="1"/>
      <c r="E3" s="5"/>
      <c r="F3" s="5">
        <f>SUM(E4:E6)</f>
        <v>165.85</v>
      </c>
      <c r="G3" s="5"/>
      <c r="H3" s="5">
        <f>SUM(G4:G6)</f>
        <v>99.07</v>
      </c>
      <c r="I3" s="5">
        <f>SUM(F3,H3)</f>
        <v>264.91999999999996</v>
      </c>
      <c r="J3" s="37">
        <v>2</v>
      </c>
      <c r="K3" s="29">
        <v>65.52</v>
      </c>
      <c r="L3" s="61"/>
      <c r="M3" s="29">
        <f>SUM(K3,L4,L5,L6)</f>
        <v>65.52</v>
      </c>
      <c r="N3" s="29">
        <f>SUM(I3,M3)</f>
        <v>330.43999999999994</v>
      </c>
      <c r="O3" s="62">
        <v>1</v>
      </c>
    </row>
    <row r="4" spans="1:29" s="11" customFormat="1" ht="12.75" outlineLevel="1" collapsed="1">
      <c r="A4" s="10"/>
      <c r="B4" s="14">
        <v>5515</v>
      </c>
      <c r="C4" s="13" t="s">
        <v>215</v>
      </c>
      <c r="D4" s="13" t="s">
        <v>216</v>
      </c>
      <c r="E4" s="30">
        <f>M!G54</f>
        <v>46.22</v>
      </c>
      <c r="F4" s="30"/>
      <c r="G4" s="30">
        <f>M!J54</f>
        <v>31.9</v>
      </c>
      <c r="H4" s="30"/>
      <c r="I4" s="30"/>
      <c r="J4" s="65"/>
      <c r="K4" s="30"/>
      <c r="L4" s="59"/>
      <c r="M4" s="30"/>
      <c r="N4" s="30"/>
      <c r="O4" s="59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s="18" customFormat="1" ht="12.75" outlineLevel="1">
      <c r="A5" s="12"/>
      <c r="B5" s="17">
        <v>4008</v>
      </c>
      <c r="C5" s="18" t="s">
        <v>160</v>
      </c>
      <c r="D5" s="18" t="s">
        <v>138</v>
      </c>
      <c r="E5" s="31">
        <f>S!G73</f>
        <v>50.65</v>
      </c>
      <c r="F5" s="31"/>
      <c r="G5" s="31">
        <f>S!J73</f>
        <v>34.08</v>
      </c>
      <c r="H5" s="31"/>
      <c r="I5" s="31"/>
      <c r="J5" s="64"/>
      <c r="K5" s="31"/>
      <c r="L5" s="58"/>
      <c r="M5" s="31"/>
      <c r="N5" s="31"/>
      <c r="O5" s="58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s="13" customFormat="1" ht="12.75" outlineLevel="1">
      <c r="A6" s="19"/>
      <c r="B6" s="17">
        <v>4013</v>
      </c>
      <c r="C6" s="18" t="s">
        <v>213</v>
      </c>
      <c r="D6" s="18" t="s">
        <v>251</v>
      </c>
      <c r="E6" s="31">
        <f>S!G78</f>
        <v>68.97999999999999</v>
      </c>
      <c r="F6" s="31"/>
      <c r="G6" s="31">
        <f>S!J78</f>
        <v>33.09</v>
      </c>
      <c r="H6" s="31"/>
      <c r="I6" s="31"/>
      <c r="J6" s="64"/>
      <c r="K6" s="31"/>
      <c r="L6" s="58"/>
      <c r="M6" s="31"/>
      <c r="N6" s="31"/>
      <c r="O6" s="58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13" customFormat="1" ht="12.75">
      <c r="A7" s="7" t="s">
        <v>72</v>
      </c>
      <c r="B7" s="4"/>
      <c r="C7" s="7" t="s">
        <v>207</v>
      </c>
      <c r="D7"/>
      <c r="E7" s="5"/>
      <c r="F7" s="5">
        <f>SUM(E8:E10)</f>
        <v>151.44</v>
      </c>
      <c r="G7" s="5"/>
      <c r="H7" s="5">
        <f>SUM(G8:G10)</f>
        <v>110.26</v>
      </c>
      <c r="I7" s="5">
        <f>SUM(F7,H7)</f>
        <v>261.7</v>
      </c>
      <c r="J7" s="37">
        <v>1</v>
      </c>
      <c r="K7" s="71">
        <v>70.83</v>
      </c>
      <c r="L7" s="67"/>
      <c r="M7" s="71">
        <f>SUM(K7,L8,L9,L10)</f>
        <v>70.83</v>
      </c>
      <c r="N7" s="71">
        <f>SUM(I7,M7)</f>
        <v>332.53</v>
      </c>
      <c r="O7" s="62">
        <v>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2:29" s="11" customFormat="1" ht="12.75" outlineLevel="1">
      <c r="B8" s="15">
        <v>6501</v>
      </c>
      <c r="C8" s="11" t="s">
        <v>100</v>
      </c>
      <c r="D8" s="11" t="s">
        <v>101</v>
      </c>
      <c r="E8" s="33">
        <f>L!G43</f>
        <v>48.94</v>
      </c>
      <c r="F8" s="33"/>
      <c r="G8" s="33">
        <f>L!J43</f>
        <v>37.31</v>
      </c>
      <c r="H8" s="33"/>
      <c r="I8" s="33"/>
      <c r="J8" s="63"/>
      <c r="K8" s="33"/>
      <c r="L8" s="57"/>
      <c r="M8" s="33"/>
      <c r="N8" s="33"/>
      <c r="O8" s="6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21" customFormat="1" ht="12.75" outlineLevel="1">
      <c r="A9" s="18"/>
      <c r="B9" s="17">
        <v>4002</v>
      </c>
      <c r="C9" s="18" t="s">
        <v>215</v>
      </c>
      <c r="D9" s="18" t="s">
        <v>148</v>
      </c>
      <c r="E9" s="31">
        <f>S!G67</f>
        <v>45.53</v>
      </c>
      <c r="F9" s="31"/>
      <c r="G9" s="31">
        <f>S!J67</f>
        <v>36.61</v>
      </c>
      <c r="H9" s="31"/>
      <c r="I9" s="31"/>
      <c r="J9" s="64"/>
      <c r="K9" s="31"/>
      <c r="L9" s="58"/>
      <c r="M9" s="31"/>
      <c r="N9" s="31"/>
      <c r="O9" s="64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2:29" s="21" customFormat="1" ht="12.75" outlineLevel="1">
      <c r="B10" s="17">
        <v>4004</v>
      </c>
      <c r="C10" s="18" t="s">
        <v>110</v>
      </c>
      <c r="D10" s="18" t="s">
        <v>149</v>
      </c>
      <c r="E10" s="31">
        <f>S!G69</f>
        <v>56.97</v>
      </c>
      <c r="F10" s="31"/>
      <c r="G10" s="31">
        <f>S!J69</f>
        <v>36.34</v>
      </c>
      <c r="H10" s="31"/>
      <c r="I10" s="31"/>
      <c r="J10" s="64"/>
      <c r="K10" s="31"/>
      <c r="L10" s="58"/>
      <c r="M10" s="31"/>
      <c r="N10" s="31"/>
      <c r="O10" s="64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21" customFormat="1" ht="12.75">
      <c r="A11" s="69" t="s">
        <v>174</v>
      </c>
      <c r="B11" s="4"/>
      <c r="C11" s="7" t="s">
        <v>176</v>
      </c>
      <c r="D11"/>
      <c r="E11" s="5"/>
      <c r="F11" s="5">
        <f>SUM(E12:E14)</f>
        <v>151.87</v>
      </c>
      <c r="G11" s="5"/>
      <c r="H11" s="5">
        <f>SUM(G12:G14)</f>
        <v>130.59</v>
      </c>
      <c r="I11" s="5">
        <f>SUM(F11,H11)</f>
        <v>282.46000000000004</v>
      </c>
      <c r="J11" s="62">
        <v>5</v>
      </c>
      <c r="K11" s="29">
        <v>76.68</v>
      </c>
      <c r="L11" s="61"/>
      <c r="M11" s="29">
        <f>SUM(K11,L12,L13,L14)</f>
        <v>81.68</v>
      </c>
      <c r="N11" s="29">
        <f>SUM(I11,M11)</f>
        <v>364.14000000000004</v>
      </c>
      <c r="O11" s="62">
        <v>3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2:29" s="11" customFormat="1" ht="12.75" outlineLevel="1">
      <c r="B12" s="14">
        <v>5509</v>
      </c>
      <c r="C12" s="13" t="s">
        <v>214</v>
      </c>
      <c r="D12" s="13" t="s">
        <v>96</v>
      </c>
      <c r="E12" s="30">
        <f>M!G48</f>
        <v>66.31</v>
      </c>
      <c r="F12" s="30"/>
      <c r="G12" s="30">
        <f>M!J48</f>
        <v>62.16</v>
      </c>
      <c r="H12" s="30"/>
      <c r="I12" s="30"/>
      <c r="J12" s="65"/>
      <c r="K12" s="30"/>
      <c r="L12" s="59"/>
      <c r="M12" s="30"/>
      <c r="N12" s="30"/>
      <c r="O12" s="59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13" customFormat="1" ht="12.75" outlineLevel="1" collapsed="1">
      <c r="A13" s="18"/>
      <c r="B13" s="17">
        <v>4011</v>
      </c>
      <c r="C13" s="18" t="s">
        <v>100</v>
      </c>
      <c r="D13" s="18" t="s">
        <v>247</v>
      </c>
      <c r="E13" s="31">
        <f>S!G76</f>
        <v>41.84</v>
      </c>
      <c r="F13" s="31"/>
      <c r="G13" s="31">
        <f>S!J76</f>
        <v>35.69</v>
      </c>
      <c r="H13" s="31"/>
      <c r="I13" s="31"/>
      <c r="J13" s="64"/>
      <c r="K13" s="31"/>
      <c r="L13" s="58">
        <v>5</v>
      </c>
      <c r="M13" s="31"/>
      <c r="N13" s="31"/>
      <c r="O13" s="58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18" customFormat="1" ht="12.75" outlineLevel="1">
      <c r="A14" s="21"/>
      <c r="B14" s="17">
        <v>4017</v>
      </c>
      <c r="C14" s="18" t="s">
        <v>215</v>
      </c>
      <c r="D14" s="18" t="s">
        <v>127</v>
      </c>
      <c r="E14" s="31">
        <f>S!G82</f>
        <v>43.72</v>
      </c>
      <c r="F14" s="31"/>
      <c r="G14" s="31">
        <f>S!J82</f>
        <v>32.74</v>
      </c>
      <c r="H14" s="31"/>
      <c r="I14" s="31"/>
      <c r="J14" s="64"/>
      <c r="K14" s="31"/>
      <c r="L14" s="58"/>
      <c r="M14" s="31"/>
      <c r="N14" s="31"/>
      <c r="O14" s="58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8" customFormat="1" ht="12.75">
      <c r="A15" s="43" t="s">
        <v>81</v>
      </c>
      <c r="B15" s="23"/>
      <c r="C15" s="7" t="s">
        <v>189</v>
      </c>
      <c r="D15" s="22"/>
      <c r="E15" s="29"/>
      <c r="F15" s="5">
        <f>SUM(E16:E18)</f>
        <v>157.99</v>
      </c>
      <c r="G15" s="29"/>
      <c r="H15" s="5">
        <f>SUM(G16:G18)</f>
        <v>119.69</v>
      </c>
      <c r="I15" s="5">
        <f>SUM(F15,H15)</f>
        <v>277.68</v>
      </c>
      <c r="J15" s="62">
        <v>4</v>
      </c>
      <c r="K15" s="29">
        <v>79.02</v>
      </c>
      <c r="L15" s="61"/>
      <c r="M15" s="29">
        <f>SUM(K15,L16,L17,L18)</f>
        <v>89.02</v>
      </c>
      <c r="N15" s="29">
        <f>SUM(I15,M15)</f>
        <v>366.7</v>
      </c>
      <c r="O15" s="41">
        <v>4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s="11" customFormat="1" ht="12.75" outlineLevel="1">
      <c r="A16" s="10"/>
      <c r="B16" s="14">
        <v>5503</v>
      </c>
      <c r="C16" s="13" t="s">
        <v>100</v>
      </c>
      <c r="D16" s="13" t="s">
        <v>75</v>
      </c>
      <c r="E16" s="30">
        <f>M!G44</f>
        <v>45.11</v>
      </c>
      <c r="F16" s="30"/>
      <c r="G16" s="30">
        <f>M!J44</f>
        <v>37.84</v>
      </c>
      <c r="H16" s="30"/>
      <c r="I16" s="30"/>
      <c r="J16" s="65"/>
      <c r="K16" s="30"/>
      <c r="L16" s="59"/>
      <c r="M16" s="30"/>
      <c r="N16" s="30"/>
      <c r="O16" s="7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s="13" customFormat="1" ht="12.75" outlineLevel="1">
      <c r="A17" s="12"/>
      <c r="B17" s="14">
        <v>5512</v>
      </c>
      <c r="C17" s="13" t="s">
        <v>237</v>
      </c>
      <c r="D17" s="13" t="s">
        <v>111</v>
      </c>
      <c r="E17" s="30">
        <f>M!G51</f>
        <v>59.49</v>
      </c>
      <c r="F17" s="30"/>
      <c r="G17" s="30">
        <f>M!J51</f>
        <v>39.11</v>
      </c>
      <c r="H17" s="30"/>
      <c r="I17" s="30"/>
      <c r="J17" s="65"/>
      <c r="K17" s="30"/>
      <c r="L17" s="59">
        <v>5</v>
      </c>
      <c r="M17" s="30"/>
      <c r="N17" s="30"/>
      <c r="O17" s="74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s="18" customFormat="1" ht="12.75" outlineLevel="1" collapsed="1">
      <c r="A18" s="16"/>
      <c r="B18" s="17">
        <v>4010</v>
      </c>
      <c r="C18" s="26" t="s">
        <v>214</v>
      </c>
      <c r="D18" s="26" t="s">
        <v>236</v>
      </c>
      <c r="E18" s="31">
        <f>S!G75</f>
        <v>53.39</v>
      </c>
      <c r="F18" s="31"/>
      <c r="G18" s="31">
        <f>S!J75</f>
        <v>42.74</v>
      </c>
      <c r="H18" s="31"/>
      <c r="I18" s="31"/>
      <c r="J18" s="64"/>
      <c r="K18" s="31"/>
      <c r="L18" s="58">
        <v>5</v>
      </c>
      <c r="M18" s="31"/>
      <c r="N18" s="31"/>
      <c r="O18" s="85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15" s="22" customFormat="1" ht="12.75">
      <c r="A19" s="9" t="s">
        <v>68</v>
      </c>
      <c r="B19" s="70"/>
      <c r="C19" s="7" t="s">
        <v>185</v>
      </c>
      <c r="D19" s="8"/>
      <c r="E19" s="50"/>
      <c r="F19" s="50">
        <f>SUM(E20:E22)</f>
        <v>145.5</v>
      </c>
      <c r="G19" s="50"/>
      <c r="H19" s="50">
        <f>SUM(G20:G22)</f>
        <v>119.55000000000001</v>
      </c>
      <c r="I19" s="50">
        <f>SUM(F19,H19)</f>
        <v>265.05</v>
      </c>
      <c r="J19" s="62">
        <v>3</v>
      </c>
      <c r="K19" s="29">
        <v>360</v>
      </c>
      <c r="L19" s="61"/>
      <c r="M19" s="29">
        <f>SUM(K19,L20,L21,L22)</f>
        <v>360</v>
      </c>
      <c r="N19" s="29">
        <f>SUM(I19,M19)</f>
        <v>625.05</v>
      </c>
      <c r="O19" s="67">
        <v>5</v>
      </c>
    </row>
    <row r="20" spans="1:29" s="11" customFormat="1" ht="12.75" outlineLevel="1" collapsed="1">
      <c r="A20" s="12"/>
      <c r="B20" s="15">
        <v>6507</v>
      </c>
      <c r="C20" s="11" t="s">
        <v>110</v>
      </c>
      <c r="D20" s="11" t="s">
        <v>106</v>
      </c>
      <c r="E20" s="33">
        <f>L!G49</f>
        <v>52.76</v>
      </c>
      <c r="F20" s="33"/>
      <c r="G20" s="33">
        <f>L!J49</f>
        <v>37.99</v>
      </c>
      <c r="H20" s="33"/>
      <c r="I20" s="33"/>
      <c r="J20" s="63"/>
      <c r="K20" s="33"/>
      <c r="L20" s="57"/>
      <c r="M20" s="33"/>
      <c r="N20" s="33"/>
      <c r="O20" s="57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s="18" customFormat="1" ht="12.75" outlineLevel="1">
      <c r="A21" s="16"/>
      <c r="B21" s="20">
        <v>3002</v>
      </c>
      <c r="C21" s="21" t="s">
        <v>160</v>
      </c>
      <c r="D21" s="21" t="s">
        <v>161</v>
      </c>
      <c r="E21" s="32">
        <f>T!G34</f>
        <v>42.43</v>
      </c>
      <c r="F21" s="32"/>
      <c r="G21" s="32">
        <f>T!J34</f>
        <v>33.72</v>
      </c>
      <c r="H21" s="32"/>
      <c r="I21" s="32"/>
      <c r="J21" s="66"/>
      <c r="K21" s="32"/>
      <c r="L21" s="60"/>
      <c r="M21" s="32"/>
      <c r="N21" s="32"/>
      <c r="O21" s="60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s="18" customFormat="1" ht="12.75" outlineLevel="1">
      <c r="A22" s="16"/>
      <c r="B22" s="20">
        <v>3007</v>
      </c>
      <c r="C22" s="27" t="s">
        <v>100</v>
      </c>
      <c r="D22" s="27" t="s">
        <v>235</v>
      </c>
      <c r="E22" s="32">
        <f>T!G39</f>
        <v>50.31</v>
      </c>
      <c r="F22" s="32"/>
      <c r="G22" s="32">
        <f>T!J39</f>
        <v>47.84</v>
      </c>
      <c r="H22" s="32"/>
      <c r="I22" s="32"/>
      <c r="J22" s="66"/>
      <c r="K22" s="32"/>
      <c r="L22" s="60"/>
      <c r="M22" s="32"/>
      <c r="N22" s="32"/>
      <c r="O22" s="60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s="13" customFormat="1" ht="12.75">
      <c r="A23" s="9" t="s">
        <v>102</v>
      </c>
      <c r="B23" s="4"/>
      <c r="C23" s="7" t="s">
        <v>406</v>
      </c>
      <c r="D23"/>
      <c r="E23" s="5"/>
      <c r="F23" s="5">
        <f>SUM(E24:E26)</f>
        <v>178.36</v>
      </c>
      <c r="G23" s="5"/>
      <c r="H23" s="5">
        <f>SUM(G24:G26)</f>
        <v>121.34</v>
      </c>
      <c r="I23" s="5">
        <f>SUM(F23,H23)</f>
        <v>299.70000000000005</v>
      </c>
      <c r="J23" s="62">
        <v>6</v>
      </c>
      <c r="K23" s="29"/>
      <c r="L23" s="61"/>
      <c r="M23" s="29">
        <f>SUM(K23,L24,L25,L26)</f>
        <v>0</v>
      </c>
      <c r="N23" s="29">
        <f>SUM(I23,M23)</f>
        <v>299.70000000000005</v>
      </c>
      <c r="O23" s="61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s="13" customFormat="1" ht="12.75" outlineLevel="1">
      <c r="A24" s="10"/>
      <c r="B24" s="15">
        <v>6504</v>
      </c>
      <c r="C24" s="24" t="s">
        <v>287</v>
      </c>
      <c r="D24" s="24" t="s">
        <v>288</v>
      </c>
      <c r="E24" s="33">
        <f>L!G46</f>
        <v>67.27000000000001</v>
      </c>
      <c r="F24" s="33"/>
      <c r="G24" s="33">
        <f>L!J46</f>
        <v>44.42</v>
      </c>
      <c r="H24" s="33"/>
      <c r="I24" s="33"/>
      <c r="J24" s="63"/>
      <c r="K24" s="33"/>
      <c r="L24" s="57"/>
      <c r="M24" s="33"/>
      <c r="N24" s="33"/>
      <c r="O24" s="57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s="21" customFormat="1" ht="12.75" outlineLevel="1">
      <c r="A25" s="19"/>
      <c r="B25" s="15">
        <v>6506</v>
      </c>
      <c r="C25" s="11" t="s">
        <v>289</v>
      </c>
      <c r="D25" s="11" t="s">
        <v>90</v>
      </c>
      <c r="E25" s="33">
        <f>L!G48</f>
        <v>59.99</v>
      </c>
      <c r="F25" s="33"/>
      <c r="G25" s="33">
        <f>L!J48</f>
        <v>37.09</v>
      </c>
      <c r="H25" s="33"/>
      <c r="I25" s="33"/>
      <c r="J25" s="63"/>
      <c r="K25" s="33"/>
      <c r="L25" s="57"/>
      <c r="M25" s="33"/>
      <c r="N25" s="33"/>
      <c r="O25" s="57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s="21" customFormat="1" ht="12.75" outlineLevel="1">
      <c r="A26" s="19"/>
      <c r="B26" s="20">
        <v>3005</v>
      </c>
      <c r="C26" s="21" t="s">
        <v>98</v>
      </c>
      <c r="D26" s="21" t="s">
        <v>381</v>
      </c>
      <c r="E26" s="32">
        <f>T!G37</f>
        <v>51.1</v>
      </c>
      <c r="F26" s="32"/>
      <c r="G26" s="32">
        <f>T!J37</f>
        <v>39.83</v>
      </c>
      <c r="H26" s="32"/>
      <c r="I26" s="32"/>
      <c r="J26" s="66"/>
      <c r="K26" s="32"/>
      <c r="L26" s="60"/>
      <c r="M26" s="32"/>
      <c r="N26" s="32"/>
      <c r="O26" s="60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2.75">
      <c r="A27" s="9" t="s">
        <v>76</v>
      </c>
      <c r="B27" s="4"/>
      <c r="C27" s="7" t="s">
        <v>203</v>
      </c>
      <c r="E27" s="5"/>
      <c r="F27" s="5">
        <f>SUM(E28:E30)</f>
        <v>216.72</v>
      </c>
      <c r="G27" s="5"/>
      <c r="H27" s="5">
        <f>SUM(G28:G30)</f>
        <v>117.64</v>
      </c>
      <c r="I27" s="5">
        <f>SUM(F27,H27)</f>
        <v>334.36</v>
      </c>
      <c r="J27" s="37">
        <v>7</v>
      </c>
      <c r="K27" s="5"/>
      <c r="L27" s="35"/>
      <c r="M27" s="29">
        <f>SUM(K27,L28,L29,L30)</f>
        <v>0</v>
      </c>
      <c r="N27" s="29">
        <f>SUM(I27,M27)</f>
        <v>334.36</v>
      </c>
      <c r="O27" s="35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s="11" customFormat="1" ht="12.75" outlineLevel="1">
      <c r="A28" s="10"/>
      <c r="B28" s="15">
        <v>6502</v>
      </c>
      <c r="C28" s="11" t="s">
        <v>403</v>
      </c>
      <c r="D28" s="11" t="s">
        <v>286</v>
      </c>
      <c r="E28" s="33">
        <f>L!G44</f>
        <v>50.16</v>
      </c>
      <c r="F28" s="33"/>
      <c r="G28" s="33">
        <f>L!J44</f>
        <v>41.9</v>
      </c>
      <c r="H28" s="33"/>
      <c r="I28" s="33"/>
      <c r="J28" s="63"/>
      <c r="K28" s="33"/>
      <c r="L28" s="57"/>
      <c r="M28" s="33"/>
      <c r="N28" s="33"/>
      <c r="O28" s="57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s="18" customFormat="1" ht="12.75" outlineLevel="1">
      <c r="A29" s="16"/>
      <c r="B29" s="17">
        <v>4006</v>
      </c>
      <c r="C29" s="26" t="s">
        <v>237</v>
      </c>
      <c r="D29" s="26" t="s">
        <v>128</v>
      </c>
      <c r="E29" s="31">
        <f>S!G71</f>
        <v>46.56</v>
      </c>
      <c r="F29" s="31"/>
      <c r="G29" s="31">
        <f>S!J71</f>
        <v>43.85</v>
      </c>
      <c r="H29" s="31"/>
      <c r="I29" s="31"/>
      <c r="J29" s="64"/>
      <c r="K29" s="31"/>
      <c r="L29" s="58"/>
      <c r="M29" s="31"/>
      <c r="N29" s="31"/>
      <c r="O29" s="58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s="18" customFormat="1" ht="12.75" outlineLevel="1">
      <c r="A30" s="16"/>
      <c r="B30" s="17">
        <v>4018</v>
      </c>
      <c r="C30" s="18" t="s">
        <v>214</v>
      </c>
      <c r="D30" s="18" t="s">
        <v>231</v>
      </c>
      <c r="E30" s="31">
        <f>S!G83</f>
        <v>120</v>
      </c>
      <c r="F30" s="31"/>
      <c r="G30" s="31">
        <f>S!J83</f>
        <v>31.89</v>
      </c>
      <c r="H30" s="31"/>
      <c r="I30" s="31"/>
      <c r="J30" s="64"/>
      <c r="K30" s="31"/>
      <c r="L30" s="58"/>
      <c r="M30" s="31"/>
      <c r="N30" s="31"/>
      <c r="O30" s="5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2.75">
      <c r="A31" s="7" t="s">
        <v>78</v>
      </c>
      <c r="B31" s="4"/>
      <c r="C31" s="7" t="s">
        <v>335</v>
      </c>
      <c r="E31" s="5"/>
      <c r="F31" s="5">
        <f>SUM(E32:E34)</f>
        <v>182.68</v>
      </c>
      <c r="G31" s="5"/>
      <c r="H31" s="5">
        <f>SUM(G32:G34)</f>
        <v>173.06</v>
      </c>
      <c r="I31" s="5">
        <f>SUM(F31,H31)</f>
        <v>355.74</v>
      </c>
      <c r="J31" s="37">
        <v>8</v>
      </c>
      <c r="K31" s="5"/>
      <c r="L31" s="35"/>
      <c r="M31" s="5"/>
      <c r="N31" s="29">
        <f>SUM(I31,M31)</f>
        <v>355.74</v>
      </c>
      <c r="O31" s="35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2:29" s="13" customFormat="1" ht="12.75" outlineLevel="1">
      <c r="B32" s="14">
        <v>5514</v>
      </c>
      <c r="C32" s="13" t="s">
        <v>333</v>
      </c>
      <c r="D32" s="13" t="s">
        <v>334</v>
      </c>
      <c r="E32" s="30">
        <f>M!G53</f>
        <v>74.01</v>
      </c>
      <c r="F32" s="30"/>
      <c r="G32" s="30">
        <f>M!J53</f>
        <v>100</v>
      </c>
      <c r="H32" s="30"/>
      <c r="I32" s="30"/>
      <c r="J32" s="65"/>
      <c r="K32" s="30"/>
      <c r="L32" s="59"/>
      <c r="M32" s="30"/>
      <c r="N32" s="30"/>
      <c r="O32" s="59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2:29" s="13" customFormat="1" ht="12.75" outlineLevel="1">
      <c r="B33" s="17">
        <v>4007</v>
      </c>
      <c r="C33" s="18" t="s">
        <v>361</v>
      </c>
      <c r="D33" s="18" t="s">
        <v>362</v>
      </c>
      <c r="E33" s="31">
        <f>S!G72</f>
        <v>48.7</v>
      </c>
      <c r="F33" s="31"/>
      <c r="G33" s="31">
        <f>S!J72</f>
        <v>38.86</v>
      </c>
      <c r="H33" s="31"/>
      <c r="I33" s="31"/>
      <c r="J33" s="64"/>
      <c r="K33" s="31"/>
      <c r="L33" s="58"/>
      <c r="M33" s="31"/>
      <c r="N33" s="31"/>
      <c r="O33" s="58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s="21" customFormat="1" ht="12.75" outlineLevel="1">
      <c r="A34" s="18"/>
      <c r="B34" s="17">
        <v>4012</v>
      </c>
      <c r="C34" s="18" t="s">
        <v>365</v>
      </c>
      <c r="D34" s="18" t="s">
        <v>222</v>
      </c>
      <c r="E34" s="31">
        <f>S!G77</f>
        <v>59.97</v>
      </c>
      <c r="F34" s="31"/>
      <c r="G34" s="31">
        <f>S!J77</f>
        <v>34.2</v>
      </c>
      <c r="H34" s="31"/>
      <c r="I34" s="31"/>
      <c r="J34" s="64"/>
      <c r="K34" s="31"/>
      <c r="L34" s="58"/>
      <c r="M34" s="31"/>
      <c r="N34" s="31"/>
      <c r="O34" s="58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15" ht="12.75">
      <c r="A35" s="7" t="s">
        <v>125</v>
      </c>
      <c r="B35" s="4"/>
      <c r="C35" s="7" t="s">
        <v>186</v>
      </c>
      <c r="E35" s="5"/>
      <c r="F35" s="5">
        <f>SUM(E36:E38)</f>
        <v>243.76999999999998</v>
      </c>
      <c r="G35" s="5"/>
      <c r="H35" s="5">
        <f>SUM(G36:G38)</f>
        <v>168.02</v>
      </c>
      <c r="I35" s="5">
        <f>SUM(F35,H35)</f>
        <v>411.78999999999996</v>
      </c>
      <c r="J35" s="62">
        <v>9</v>
      </c>
      <c r="K35" s="29"/>
      <c r="L35" s="61"/>
      <c r="M35" s="29">
        <f>SUM(K35,L36,L37,L38)</f>
        <v>0</v>
      </c>
      <c r="N35" s="29">
        <f>SUM(I35,M35)</f>
        <v>411.78999999999996</v>
      </c>
      <c r="O35" s="61"/>
    </row>
    <row r="36" spans="1:15" ht="12.75" outlineLevel="1">
      <c r="A36" s="13"/>
      <c r="B36" s="14">
        <v>5501</v>
      </c>
      <c r="C36" s="13" t="s">
        <v>215</v>
      </c>
      <c r="D36" s="13" t="s">
        <v>320</v>
      </c>
      <c r="E36" s="30">
        <f>M!G42</f>
        <v>61.91</v>
      </c>
      <c r="F36" s="30"/>
      <c r="G36" s="30">
        <f>M!J42</f>
        <v>32.34</v>
      </c>
      <c r="H36" s="30"/>
      <c r="I36" s="30"/>
      <c r="J36" s="65"/>
      <c r="K36" s="30"/>
      <c r="L36" s="59"/>
      <c r="M36" s="30"/>
      <c r="N36" s="30"/>
      <c r="O36" s="59"/>
    </row>
    <row r="37" spans="1:15" ht="12.75" outlineLevel="1">
      <c r="A37" s="13"/>
      <c r="B37" s="17">
        <v>4014</v>
      </c>
      <c r="C37" s="18" t="s">
        <v>366</v>
      </c>
      <c r="D37" s="18" t="s">
        <v>367</v>
      </c>
      <c r="E37" s="31">
        <f>S!G79</f>
        <v>120</v>
      </c>
      <c r="F37" s="31"/>
      <c r="G37" s="31">
        <f>S!J79</f>
        <v>35.68</v>
      </c>
      <c r="H37" s="31"/>
      <c r="I37" s="31"/>
      <c r="J37" s="64"/>
      <c r="K37" s="31"/>
      <c r="L37" s="58"/>
      <c r="M37" s="31"/>
      <c r="N37" s="31"/>
      <c r="O37" s="58"/>
    </row>
    <row r="38" spans="1:15" ht="12.75" outlineLevel="1">
      <c r="A38" s="18"/>
      <c r="B38" s="17">
        <v>4019</v>
      </c>
      <c r="C38" s="18" t="s">
        <v>100</v>
      </c>
      <c r="D38" s="18" t="s">
        <v>404</v>
      </c>
      <c r="E38" s="31">
        <f>S!G84</f>
        <v>61.86</v>
      </c>
      <c r="F38" s="31"/>
      <c r="G38" s="31">
        <f>S!J84</f>
        <v>100</v>
      </c>
      <c r="H38" s="31"/>
      <c r="I38" s="31"/>
      <c r="J38" s="64"/>
      <c r="K38" s="31"/>
      <c r="L38" s="58"/>
      <c r="M38" s="31"/>
      <c r="N38" s="31"/>
      <c r="O38" s="58"/>
    </row>
    <row r="39" spans="2:15" ht="12.75">
      <c r="B39" s="4"/>
      <c r="C39" s="7" t="s">
        <v>407</v>
      </c>
      <c r="E39" s="5"/>
      <c r="F39" s="5">
        <f>SUM(E40:E42)</f>
        <v>222.14999999999998</v>
      </c>
      <c r="G39" s="5"/>
      <c r="H39" s="5">
        <f>SUM(G40:G42)</f>
        <v>189.76</v>
      </c>
      <c r="I39" s="5">
        <f>SUM(F39,H39)</f>
        <v>411.90999999999997</v>
      </c>
      <c r="J39" s="37">
        <v>10</v>
      </c>
      <c r="K39" s="5"/>
      <c r="L39" s="35"/>
      <c r="M39" s="5"/>
      <c r="N39" s="29">
        <f>SUM(I39,M39)</f>
        <v>411.90999999999997</v>
      </c>
      <c r="O39" s="35"/>
    </row>
    <row r="40" spans="2:15" ht="12.75" outlineLevel="1">
      <c r="B40" s="14">
        <v>5507</v>
      </c>
      <c r="C40" s="13" t="s">
        <v>325</v>
      </c>
      <c r="D40" s="13" t="s">
        <v>204</v>
      </c>
      <c r="E40" s="30">
        <f>M!G47</f>
        <v>54.48</v>
      </c>
      <c r="F40" s="30"/>
      <c r="G40" s="30">
        <f>M!J47</f>
        <v>38.31</v>
      </c>
      <c r="H40" s="30"/>
      <c r="I40" s="30"/>
      <c r="J40" s="65"/>
      <c r="K40" s="30"/>
      <c r="L40" s="59"/>
      <c r="M40" s="30"/>
      <c r="N40" s="30"/>
      <c r="O40" s="59"/>
    </row>
    <row r="41" spans="2:15" ht="12.75" outlineLevel="1">
      <c r="B41" s="14">
        <v>5510</v>
      </c>
      <c r="C41" s="13" t="s">
        <v>408</v>
      </c>
      <c r="D41" s="13" t="s">
        <v>329</v>
      </c>
      <c r="E41" s="30">
        <f>M!G49</f>
        <v>120</v>
      </c>
      <c r="F41" s="30"/>
      <c r="G41" s="30">
        <f>M!J49</f>
        <v>51.45</v>
      </c>
      <c r="H41" s="30"/>
      <c r="I41" s="30"/>
      <c r="J41" s="65"/>
      <c r="K41" s="30"/>
      <c r="L41" s="59"/>
      <c r="M41" s="30"/>
      <c r="N41" s="30"/>
      <c r="O41" s="59"/>
    </row>
    <row r="42" spans="2:15" ht="12.75" outlineLevel="1">
      <c r="B42" s="17">
        <v>4016</v>
      </c>
      <c r="C42" s="18" t="s">
        <v>249</v>
      </c>
      <c r="D42" s="18" t="s">
        <v>250</v>
      </c>
      <c r="E42" s="31">
        <f>S!G81</f>
        <v>47.67</v>
      </c>
      <c r="F42" s="31"/>
      <c r="G42" s="31">
        <f>S!J81</f>
        <v>100</v>
      </c>
      <c r="H42" s="31"/>
      <c r="I42" s="31"/>
      <c r="J42" s="64"/>
      <c r="K42" s="31"/>
      <c r="L42" s="58"/>
      <c r="M42" s="31"/>
      <c r="N42" s="31"/>
      <c r="O42" s="58"/>
    </row>
    <row r="43" spans="3:15" ht="12.75">
      <c r="C43" s="28" t="s">
        <v>291</v>
      </c>
      <c r="E43" s="5"/>
      <c r="F43" s="5">
        <f>SUM(E44:E46)</f>
        <v>298.6</v>
      </c>
      <c r="G43" s="5"/>
      <c r="H43" s="5">
        <f>SUM(G44:G46)</f>
        <v>184.17999999999998</v>
      </c>
      <c r="I43" s="5">
        <f>SUM(F43,H43)</f>
        <v>482.78</v>
      </c>
      <c r="J43" s="37">
        <v>11</v>
      </c>
      <c r="K43" s="5"/>
      <c r="L43" s="35"/>
      <c r="M43" s="29">
        <f>SUM(K43,L44,L45,L46)</f>
        <v>0</v>
      </c>
      <c r="N43" s="29">
        <f>SUM(I43,M43)</f>
        <v>482.78</v>
      </c>
      <c r="O43" s="35"/>
    </row>
    <row r="44" spans="2:15" ht="12.75" outlineLevel="1">
      <c r="B44" s="15">
        <v>6503</v>
      </c>
      <c r="C44" s="11" t="s">
        <v>107</v>
      </c>
      <c r="D44" s="11" t="s">
        <v>108</v>
      </c>
      <c r="E44" s="33">
        <f>L!G45</f>
        <v>58.6</v>
      </c>
      <c r="F44" s="33"/>
      <c r="G44" s="33">
        <f>L!J45</f>
        <v>40.58</v>
      </c>
      <c r="H44" s="33"/>
      <c r="I44" s="33"/>
      <c r="J44" s="63"/>
      <c r="K44" s="33"/>
      <c r="L44" s="57"/>
      <c r="M44" s="33"/>
      <c r="N44" s="33"/>
      <c r="O44" s="57"/>
    </row>
    <row r="45" spans="2:15" ht="12.75" outlineLevel="1">
      <c r="B45" s="20">
        <v>3003</v>
      </c>
      <c r="C45" s="21" t="s">
        <v>239</v>
      </c>
      <c r="D45" s="21" t="s">
        <v>240</v>
      </c>
      <c r="E45" s="32">
        <f>T!G35</f>
        <v>120</v>
      </c>
      <c r="F45" s="32"/>
      <c r="G45" s="32">
        <f>T!J35</f>
        <v>100</v>
      </c>
      <c r="H45" s="32"/>
      <c r="I45" s="32"/>
      <c r="J45" s="66"/>
      <c r="K45" s="32"/>
      <c r="L45" s="60"/>
      <c r="M45" s="32"/>
      <c r="N45" s="32"/>
      <c r="O45" s="60"/>
    </row>
    <row r="46" spans="2:15" ht="12.75" outlineLevel="1">
      <c r="B46" s="20">
        <v>3006</v>
      </c>
      <c r="C46" s="21" t="s">
        <v>382</v>
      </c>
      <c r="D46" s="21" t="s">
        <v>383</v>
      </c>
      <c r="E46" s="32">
        <f>T!G38</f>
        <v>120</v>
      </c>
      <c r="F46" s="32"/>
      <c r="G46" s="32">
        <f>T!J38</f>
        <v>43.6</v>
      </c>
      <c r="H46" s="32"/>
      <c r="I46" s="32"/>
      <c r="J46" s="66"/>
      <c r="K46" s="32"/>
      <c r="L46" s="60"/>
      <c r="M46" s="32"/>
      <c r="N46" s="32"/>
      <c r="O46" s="60"/>
    </row>
    <row r="47" spans="2:15" ht="12.75">
      <c r="B47" s="4"/>
      <c r="C47" s="7" t="s">
        <v>241</v>
      </c>
      <c r="E47" s="5"/>
      <c r="F47" s="5">
        <f>SUM(E48:E50)</f>
        <v>360</v>
      </c>
      <c r="G47" s="5"/>
      <c r="H47" s="5">
        <f>SUM(G48:G50)</f>
        <v>300</v>
      </c>
      <c r="I47" s="5">
        <f>SUM(F47,H47)</f>
        <v>660</v>
      </c>
      <c r="J47" s="62">
        <v>12</v>
      </c>
      <c r="K47" s="29"/>
      <c r="L47" s="61"/>
      <c r="M47" s="29">
        <f>SUM(K47,L48,L49,L50)</f>
        <v>0</v>
      </c>
      <c r="N47" s="29">
        <f>SUM(I47,M47)</f>
        <v>660</v>
      </c>
      <c r="O47" s="62"/>
    </row>
    <row r="48" spans="2:15" ht="12.75" outlineLevel="1">
      <c r="B48" s="14">
        <v>5505</v>
      </c>
      <c r="C48" s="13" t="s">
        <v>323</v>
      </c>
      <c r="D48" s="13" t="s">
        <v>405</v>
      </c>
      <c r="E48" s="30">
        <f>M!G46</f>
        <v>120</v>
      </c>
      <c r="F48" s="30"/>
      <c r="G48" s="30">
        <f>M!J46</f>
        <v>100</v>
      </c>
      <c r="H48" s="30"/>
      <c r="I48" s="30"/>
      <c r="J48" s="59"/>
      <c r="K48" s="30"/>
      <c r="L48" s="59"/>
      <c r="M48" s="30"/>
      <c r="N48" s="30"/>
      <c r="O48" s="59"/>
    </row>
    <row r="49" spans="2:15" ht="12.75" outlineLevel="1">
      <c r="B49" s="14">
        <v>5511</v>
      </c>
      <c r="C49" s="13" t="s">
        <v>330</v>
      </c>
      <c r="D49" s="13" t="s">
        <v>331</v>
      </c>
      <c r="E49" s="30">
        <f>M!G50</f>
        <v>120</v>
      </c>
      <c r="F49" s="30"/>
      <c r="G49" s="30">
        <f>M!J50</f>
        <v>100</v>
      </c>
      <c r="H49" s="30"/>
      <c r="I49" s="30"/>
      <c r="J49" s="59"/>
      <c r="K49" s="30"/>
      <c r="L49" s="59"/>
      <c r="M49" s="30"/>
      <c r="N49" s="30"/>
      <c r="O49" s="59"/>
    </row>
    <row r="50" spans="2:15" ht="12.75" outlineLevel="1">
      <c r="B50" s="17">
        <v>4001</v>
      </c>
      <c r="C50" s="18" t="s">
        <v>327</v>
      </c>
      <c r="D50" s="18" t="s">
        <v>356</v>
      </c>
      <c r="E50" s="31">
        <f>S!G66</f>
        <v>120</v>
      </c>
      <c r="F50" s="31"/>
      <c r="G50" s="31">
        <f>S!J66</f>
        <v>100</v>
      </c>
      <c r="H50" s="31"/>
      <c r="I50" s="31"/>
      <c r="J50" s="58"/>
      <c r="K50" s="31"/>
      <c r="L50" s="58"/>
      <c r="M50" s="31"/>
      <c r="N50" s="31"/>
      <c r="O50" s="58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</sheetData>
  <mergeCells count="3">
    <mergeCell ref="K1:O1"/>
    <mergeCell ref="E1:F1"/>
    <mergeCell ref="G1:H1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1"/>
  <sheetViews>
    <sheetView workbookViewId="0" topLeftCell="A1">
      <pane xSplit="3" topLeftCell="G1" activePane="topRight" state="frozen"/>
      <selection pane="topLeft" activeCell="A1" sqref="A1"/>
      <selection pane="topRight" activeCell="Q12" sqref="Q12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26.625" style="0" bestFit="1" customWidth="1"/>
    <col min="4" max="4" width="23.125" style="1" bestFit="1" customWidth="1"/>
    <col min="13" max="13" width="11.375" style="0" customWidth="1"/>
    <col min="21" max="21" width="12.25390625" style="0" customWidth="1"/>
    <col min="24" max="24" width="10.125" style="0" customWidth="1"/>
  </cols>
  <sheetData>
    <row r="1" spans="5:27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  <c r="W1" s="86"/>
      <c r="X1" s="86"/>
      <c r="Y1" s="86"/>
      <c r="Z1" s="86"/>
      <c r="AA1" s="86"/>
    </row>
    <row r="2" spans="1:27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  <c r="W2" s="2"/>
      <c r="X2" s="2"/>
      <c r="Y2" s="2"/>
      <c r="Z2" s="2"/>
      <c r="AA2" s="2"/>
    </row>
    <row r="3" spans="1:21" ht="12.75">
      <c r="A3" s="4">
        <v>6501</v>
      </c>
      <c r="B3" s="1" t="s">
        <v>100</v>
      </c>
      <c r="C3" s="1" t="s">
        <v>101</v>
      </c>
      <c r="D3" s="1" t="s">
        <v>253</v>
      </c>
      <c r="E3" s="5">
        <v>48.94</v>
      </c>
      <c r="F3" s="35">
        <v>0</v>
      </c>
      <c r="G3" s="5">
        <f>SUM(E3:F3)</f>
        <v>48.94</v>
      </c>
      <c r="H3" s="5">
        <f>120-G3</f>
        <v>71.06</v>
      </c>
      <c r="I3" s="5">
        <v>37.31</v>
      </c>
      <c r="J3" s="35">
        <v>0</v>
      </c>
      <c r="K3" s="5">
        <f>SUM(I3:J3)</f>
        <v>37.31</v>
      </c>
      <c r="L3" s="5">
        <f>100-K3</f>
        <v>62.69</v>
      </c>
      <c r="M3" s="5" t="s">
        <v>416</v>
      </c>
      <c r="N3" s="35"/>
      <c r="O3" s="35"/>
      <c r="P3" s="35">
        <f>SUM(N3:O3)</f>
        <v>0</v>
      </c>
      <c r="Q3" s="5" t="s">
        <v>416</v>
      </c>
      <c r="R3" s="35"/>
      <c r="S3" s="35"/>
      <c r="T3" s="35">
        <f>SUM(R3:S3)</f>
        <v>0</v>
      </c>
      <c r="U3" s="5">
        <f>SUM(H3,L3,P3,T3)</f>
        <v>133.75</v>
      </c>
    </row>
    <row r="4" spans="1:21" ht="12.75">
      <c r="A4" s="4">
        <v>6502</v>
      </c>
      <c r="B4" s="1" t="s">
        <v>285</v>
      </c>
      <c r="C4" s="1" t="s">
        <v>286</v>
      </c>
      <c r="D4" s="1" t="s">
        <v>253</v>
      </c>
      <c r="E4" s="5">
        <v>50.16</v>
      </c>
      <c r="F4" s="35">
        <v>0</v>
      </c>
      <c r="G4" s="5">
        <f>SUM(E4:F4)</f>
        <v>50.16</v>
      </c>
      <c r="H4" s="5">
        <f>120-G4</f>
        <v>69.84</v>
      </c>
      <c r="I4" s="5">
        <v>41.9</v>
      </c>
      <c r="J4" s="35">
        <v>0</v>
      </c>
      <c r="K4" s="5">
        <f>SUM(I4:J4)</f>
        <v>41.9</v>
      </c>
      <c r="L4" s="5">
        <f>100-K4</f>
        <v>58.1</v>
      </c>
      <c r="M4" s="5" t="s">
        <v>416</v>
      </c>
      <c r="N4" s="35"/>
      <c r="O4" s="35"/>
      <c r="P4" s="35">
        <f>SUM(N4:O4)</f>
        <v>0</v>
      </c>
      <c r="Q4" s="5" t="s">
        <v>416</v>
      </c>
      <c r="R4" s="35"/>
      <c r="S4" s="35"/>
      <c r="T4" s="35">
        <f>SUM(R4:S4)</f>
        <v>0</v>
      </c>
      <c r="U4" s="5">
        <f>SUM(H4,L4,P4,T4)</f>
        <v>127.94</v>
      </c>
    </row>
    <row r="5" spans="1:27" ht="12.75">
      <c r="A5" s="4">
        <v>6506</v>
      </c>
      <c r="B5" s="1" t="s">
        <v>289</v>
      </c>
      <c r="C5" s="1" t="s">
        <v>90</v>
      </c>
      <c r="D5" s="39" t="s">
        <v>253</v>
      </c>
      <c r="E5" s="5">
        <v>44.99</v>
      </c>
      <c r="F5" s="35">
        <v>15</v>
      </c>
      <c r="G5" s="5">
        <f>SUM(E5:F5)</f>
        <v>59.99</v>
      </c>
      <c r="H5" s="5">
        <f>120-G5</f>
        <v>60.01</v>
      </c>
      <c r="I5" s="5">
        <v>37.09</v>
      </c>
      <c r="J5" s="35">
        <v>0</v>
      </c>
      <c r="K5" s="5">
        <f>SUM(I5:J5)</f>
        <v>37.09</v>
      </c>
      <c r="L5" s="5">
        <f>100-K5</f>
        <v>62.91</v>
      </c>
      <c r="M5" s="5">
        <v>31.33</v>
      </c>
      <c r="N5" s="35">
        <v>21</v>
      </c>
      <c r="O5" s="35">
        <v>0</v>
      </c>
      <c r="P5" s="35">
        <f>SUM(N5:O5)</f>
        <v>21</v>
      </c>
      <c r="Q5" s="5" t="s">
        <v>416</v>
      </c>
      <c r="R5" s="54"/>
      <c r="S5" s="54"/>
      <c r="T5" s="35">
        <f>SUM(R5:S5)</f>
        <v>0</v>
      </c>
      <c r="U5" s="5">
        <f>SUM(H5,L5,P5,T5)</f>
        <v>143.92</v>
      </c>
      <c r="V5" s="53"/>
      <c r="W5" s="2"/>
      <c r="X5" s="2"/>
      <c r="Y5" s="2"/>
      <c r="Z5" s="2"/>
      <c r="AA5" s="2"/>
    </row>
    <row r="6" spans="1:27" ht="12.75">
      <c r="A6" s="4">
        <v>6510</v>
      </c>
      <c r="B6" s="1" t="s">
        <v>112</v>
      </c>
      <c r="C6" s="1" t="s">
        <v>202</v>
      </c>
      <c r="D6" s="1" t="s">
        <v>267</v>
      </c>
      <c r="E6" s="5">
        <v>42.28</v>
      </c>
      <c r="F6" s="35">
        <v>5</v>
      </c>
      <c r="G6" s="5">
        <f aca="true" t="shared" si="0" ref="G6:G30">SUM(E6:F6)</f>
        <v>47.28</v>
      </c>
      <c r="H6" s="5">
        <f aca="true" t="shared" si="1" ref="H6:H30">120-G6</f>
        <v>72.72</v>
      </c>
      <c r="I6" s="5">
        <v>39.41</v>
      </c>
      <c r="J6" s="35">
        <v>10</v>
      </c>
      <c r="K6" s="5">
        <f aca="true" t="shared" si="2" ref="K6:K30">SUM(I6:J6)</f>
        <v>49.41</v>
      </c>
      <c r="L6" s="5">
        <f aca="true" t="shared" si="3" ref="L6:L30">100-K6</f>
        <v>50.59</v>
      </c>
      <c r="M6" s="5">
        <v>33.99</v>
      </c>
      <c r="N6" s="35">
        <v>16</v>
      </c>
      <c r="O6" s="35">
        <v>8</v>
      </c>
      <c r="P6" s="35">
        <f aca="true" t="shared" si="4" ref="P6:P30">SUM(N6:O6)</f>
        <v>24</v>
      </c>
      <c r="Q6" s="5">
        <v>49.63</v>
      </c>
      <c r="R6" s="35">
        <v>26</v>
      </c>
      <c r="S6" s="35">
        <v>20</v>
      </c>
      <c r="T6" s="35">
        <f aca="true" t="shared" si="5" ref="T6:T30">SUM(R6:S6)</f>
        <v>46</v>
      </c>
      <c r="U6" s="5">
        <f aca="true" t="shared" si="6" ref="U6:U30">SUM(H6,L6,P6,T6)</f>
        <v>193.31</v>
      </c>
      <c r="V6" s="53"/>
      <c r="W6" s="2"/>
      <c r="X6" s="2"/>
      <c r="Y6" s="2"/>
      <c r="Z6" s="2"/>
      <c r="AA6" s="2"/>
    </row>
    <row r="7" spans="1:27" s="8" customFormat="1" ht="12.75">
      <c r="A7" s="4">
        <v>6511</v>
      </c>
      <c r="B7" s="1" t="s">
        <v>254</v>
      </c>
      <c r="C7" s="1" t="s">
        <v>255</v>
      </c>
      <c r="D7" s="39" t="s">
        <v>267</v>
      </c>
      <c r="E7" s="5"/>
      <c r="F7" s="35">
        <v>120</v>
      </c>
      <c r="G7" s="5">
        <f>SUM(E7:F7)</f>
        <v>120</v>
      </c>
      <c r="H7" s="5">
        <f>120-G7</f>
        <v>0</v>
      </c>
      <c r="I7" s="5">
        <v>30.77</v>
      </c>
      <c r="J7" s="35">
        <v>5</v>
      </c>
      <c r="K7" s="5">
        <f>SUM(I7:J7)</f>
        <v>35.769999999999996</v>
      </c>
      <c r="L7" s="5">
        <f>100-K7</f>
        <v>64.23</v>
      </c>
      <c r="M7" s="52">
        <v>32.91</v>
      </c>
      <c r="N7" s="54">
        <v>25</v>
      </c>
      <c r="O7" s="54">
        <v>8</v>
      </c>
      <c r="P7" s="35">
        <f>SUM(N7:O7)</f>
        <v>33</v>
      </c>
      <c r="Q7" s="52">
        <v>50.07</v>
      </c>
      <c r="R7" s="54">
        <v>20</v>
      </c>
      <c r="S7" s="54">
        <v>14</v>
      </c>
      <c r="T7" s="35">
        <f>SUM(R7:S7)</f>
        <v>34</v>
      </c>
      <c r="U7" s="5">
        <f>SUM(H7,L7,P7,T7)</f>
        <v>131.23000000000002</v>
      </c>
      <c r="V7" s="41"/>
      <c r="W7" s="5"/>
      <c r="X7" s="5"/>
      <c r="Y7" s="35"/>
      <c r="Z7" s="5"/>
      <c r="AA7" s="37"/>
    </row>
    <row r="8" spans="1:27" ht="12.75">
      <c r="A8" s="4">
        <v>6512</v>
      </c>
      <c r="B8" s="1" t="s">
        <v>3</v>
      </c>
      <c r="C8" s="1" t="s">
        <v>4</v>
      </c>
      <c r="D8" s="1" t="s">
        <v>268</v>
      </c>
      <c r="E8" s="5">
        <v>40.83</v>
      </c>
      <c r="F8" s="35">
        <v>0</v>
      </c>
      <c r="G8" s="5">
        <f t="shared" si="0"/>
        <v>40.83</v>
      </c>
      <c r="H8" s="5">
        <f t="shared" si="1"/>
        <v>79.17</v>
      </c>
      <c r="I8" s="5">
        <v>32.23</v>
      </c>
      <c r="J8" s="35">
        <v>0</v>
      </c>
      <c r="K8" s="5">
        <f t="shared" si="2"/>
        <v>32.23</v>
      </c>
      <c r="L8" s="5">
        <f t="shared" si="3"/>
        <v>67.77000000000001</v>
      </c>
      <c r="M8" s="5">
        <v>31.96</v>
      </c>
      <c r="N8" s="35">
        <v>28</v>
      </c>
      <c r="O8" s="35">
        <v>8</v>
      </c>
      <c r="P8" s="35">
        <f t="shared" si="4"/>
        <v>36</v>
      </c>
      <c r="Q8" s="5">
        <v>48.2</v>
      </c>
      <c r="R8" s="35">
        <v>29</v>
      </c>
      <c r="S8" s="35">
        <v>14</v>
      </c>
      <c r="T8" s="35">
        <f t="shared" si="5"/>
        <v>43</v>
      </c>
      <c r="U8" s="5">
        <f t="shared" si="6"/>
        <v>225.94</v>
      </c>
      <c r="V8" s="41"/>
      <c r="W8" s="5"/>
      <c r="X8" s="5"/>
      <c r="Y8" s="35"/>
      <c r="Z8" s="5"/>
      <c r="AA8" s="40"/>
    </row>
    <row r="9" spans="1:27" ht="12.75">
      <c r="A9" s="4">
        <v>6513</v>
      </c>
      <c r="B9" s="1" t="s">
        <v>195</v>
      </c>
      <c r="C9" s="1" t="s">
        <v>109</v>
      </c>
      <c r="D9" s="1" t="s">
        <v>196</v>
      </c>
      <c r="E9" s="5"/>
      <c r="F9" s="35">
        <v>120</v>
      </c>
      <c r="G9" s="5">
        <f t="shared" si="0"/>
        <v>120</v>
      </c>
      <c r="H9" s="5">
        <f t="shared" si="1"/>
        <v>0</v>
      </c>
      <c r="I9" s="5">
        <v>39.71</v>
      </c>
      <c r="J9" s="35">
        <v>0</v>
      </c>
      <c r="K9" s="5">
        <f t="shared" si="2"/>
        <v>39.71</v>
      </c>
      <c r="L9" s="5">
        <f t="shared" si="3"/>
        <v>60.29</v>
      </c>
      <c r="M9" s="5">
        <v>35.19</v>
      </c>
      <c r="N9" s="35">
        <v>19</v>
      </c>
      <c r="O9" s="35">
        <v>8</v>
      </c>
      <c r="P9" s="35">
        <f t="shared" si="4"/>
        <v>27</v>
      </c>
      <c r="Q9" s="5">
        <v>49.64</v>
      </c>
      <c r="R9" s="35">
        <v>25</v>
      </c>
      <c r="S9" s="35">
        <v>14</v>
      </c>
      <c r="T9" s="35">
        <f t="shared" si="5"/>
        <v>39</v>
      </c>
      <c r="U9" s="5">
        <f t="shared" si="6"/>
        <v>126.28999999999999</v>
      </c>
      <c r="V9" s="37"/>
      <c r="W9" s="5"/>
      <c r="X9" s="5"/>
      <c r="Y9" s="35"/>
      <c r="Z9" s="5"/>
      <c r="AA9" s="40"/>
    </row>
    <row r="10" spans="1:27" ht="12.75">
      <c r="A10" s="4">
        <v>6514</v>
      </c>
      <c r="B10" s="1" t="s">
        <v>73</v>
      </c>
      <c r="C10" s="1" t="s">
        <v>410</v>
      </c>
      <c r="D10" s="1" t="s">
        <v>82</v>
      </c>
      <c r="E10" s="5">
        <v>52.05</v>
      </c>
      <c r="F10" s="35">
        <v>20</v>
      </c>
      <c r="G10" s="5">
        <f>SUM(E10:F10)</f>
        <v>72.05</v>
      </c>
      <c r="H10" s="5">
        <f t="shared" si="1"/>
        <v>47.95</v>
      </c>
      <c r="I10" s="5">
        <v>45.88</v>
      </c>
      <c r="J10" s="35">
        <v>20</v>
      </c>
      <c r="K10" s="5">
        <f t="shared" si="2"/>
        <v>65.88</v>
      </c>
      <c r="L10" s="5">
        <f t="shared" si="3"/>
        <v>34.120000000000005</v>
      </c>
      <c r="M10" s="5">
        <v>35.85</v>
      </c>
      <c r="N10" s="35">
        <v>18</v>
      </c>
      <c r="O10" s="35">
        <v>0</v>
      </c>
      <c r="P10" s="35">
        <f t="shared" si="4"/>
        <v>18</v>
      </c>
      <c r="Q10" s="5">
        <v>52.02</v>
      </c>
      <c r="R10" s="35">
        <v>6</v>
      </c>
      <c r="S10" s="35">
        <v>9</v>
      </c>
      <c r="T10" s="35">
        <f t="shared" si="5"/>
        <v>15</v>
      </c>
      <c r="U10" s="5">
        <f t="shared" si="6"/>
        <v>115.07000000000001</v>
      </c>
      <c r="V10" s="37"/>
      <c r="W10" s="5"/>
      <c r="X10" s="5"/>
      <c r="Y10" s="35"/>
      <c r="Z10" s="5"/>
      <c r="AA10" s="41"/>
    </row>
    <row r="11" spans="1:27" ht="12.75">
      <c r="A11" s="4">
        <v>6515</v>
      </c>
      <c r="B11" s="1" t="s">
        <v>103</v>
      </c>
      <c r="C11" s="1" t="s">
        <v>104</v>
      </c>
      <c r="D11" s="1" t="s">
        <v>185</v>
      </c>
      <c r="E11" s="5">
        <v>54.59</v>
      </c>
      <c r="F11" s="35">
        <v>15</v>
      </c>
      <c r="G11" s="5">
        <f>SUM(E11:F11)</f>
        <v>69.59</v>
      </c>
      <c r="H11" s="5">
        <f t="shared" si="1"/>
        <v>50.41</v>
      </c>
      <c r="I11" s="5">
        <v>35.07</v>
      </c>
      <c r="J11" s="35">
        <v>10</v>
      </c>
      <c r="K11" s="5">
        <f t="shared" si="2"/>
        <v>45.07</v>
      </c>
      <c r="L11" s="5">
        <f t="shared" si="3"/>
        <v>54.93</v>
      </c>
      <c r="M11" s="5">
        <v>42.05</v>
      </c>
      <c r="N11" s="35">
        <v>18</v>
      </c>
      <c r="O11" s="35">
        <v>0</v>
      </c>
      <c r="P11" s="35">
        <f t="shared" si="4"/>
        <v>18</v>
      </c>
      <c r="Q11" s="5">
        <v>47.49</v>
      </c>
      <c r="R11" s="35">
        <v>21</v>
      </c>
      <c r="S11" s="35">
        <v>14</v>
      </c>
      <c r="T11" s="35">
        <f t="shared" si="5"/>
        <v>35</v>
      </c>
      <c r="U11" s="5">
        <f t="shared" si="6"/>
        <v>158.34</v>
      </c>
      <c r="V11" s="37"/>
      <c r="W11" s="5"/>
      <c r="X11" s="5"/>
      <c r="Y11" s="35"/>
      <c r="Z11" s="5"/>
      <c r="AA11" s="42"/>
    </row>
    <row r="12" spans="1:27" ht="12.75">
      <c r="A12" s="4">
        <v>6516</v>
      </c>
      <c r="B12" s="1" t="s">
        <v>6</v>
      </c>
      <c r="C12" s="1" t="s">
        <v>184</v>
      </c>
      <c r="D12" s="1" t="s">
        <v>269</v>
      </c>
      <c r="E12" s="5"/>
      <c r="F12" s="35">
        <v>120</v>
      </c>
      <c r="G12" s="5">
        <f t="shared" si="0"/>
        <v>120</v>
      </c>
      <c r="H12" s="5">
        <f t="shared" si="1"/>
        <v>0</v>
      </c>
      <c r="I12" s="5">
        <v>36</v>
      </c>
      <c r="J12" s="35">
        <v>5</v>
      </c>
      <c r="K12" s="5">
        <f t="shared" si="2"/>
        <v>41</v>
      </c>
      <c r="L12" s="5">
        <f t="shared" si="3"/>
        <v>59</v>
      </c>
      <c r="M12" s="5">
        <v>34.06</v>
      </c>
      <c r="N12" s="35">
        <v>28</v>
      </c>
      <c r="O12" s="35">
        <v>8</v>
      </c>
      <c r="P12" s="35">
        <f t="shared" si="4"/>
        <v>36</v>
      </c>
      <c r="Q12" s="5">
        <v>50.17</v>
      </c>
      <c r="R12" s="35">
        <v>21</v>
      </c>
      <c r="S12" s="35">
        <v>20</v>
      </c>
      <c r="T12" s="35">
        <f t="shared" si="5"/>
        <v>41</v>
      </c>
      <c r="U12" s="5">
        <f t="shared" si="6"/>
        <v>136</v>
      </c>
      <c r="V12" s="41"/>
      <c r="W12" s="5"/>
      <c r="X12" s="5"/>
      <c r="Y12" s="35"/>
      <c r="Z12" s="5"/>
      <c r="AA12" s="41"/>
    </row>
    <row r="13" spans="1:27" ht="12.75">
      <c r="A13" s="4">
        <v>6517</v>
      </c>
      <c r="B13" s="1" t="s">
        <v>48</v>
      </c>
      <c r="C13" s="1" t="s">
        <v>7</v>
      </c>
      <c r="D13" s="1" t="s">
        <v>270</v>
      </c>
      <c r="E13" s="5">
        <v>41.12</v>
      </c>
      <c r="F13" s="35">
        <v>0</v>
      </c>
      <c r="G13" s="5">
        <f t="shared" si="0"/>
        <v>41.12</v>
      </c>
      <c r="H13" s="5">
        <f t="shared" si="1"/>
        <v>78.88</v>
      </c>
      <c r="I13" s="5">
        <v>33.66</v>
      </c>
      <c r="J13" s="35">
        <v>0</v>
      </c>
      <c r="K13" s="5">
        <f t="shared" si="2"/>
        <v>33.66</v>
      </c>
      <c r="L13" s="5">
        <f t="shared" si="3"/>
        <v>66.34</v>
      </c>
      <c r="M13" s="5">
        <v>31.13</v>
      </c>
      <c r="N13" s="35">
        <v>21</v>
      </c>
      <c r="O13" s="35">
        <v>8</v>
      </c>
      <c r="P13" s="35">
        <f t="shared" si="4"/>
        <v>29</v>
      </c>
      <c r="Q13" s="5">
        <v>49.47</v>
      </c>
      <c r="R13" s="35">
        <v>7</v>
      </c>
      <c r="S13" s="35">
        <v>20</v>
      </c>
      <c r="T13" s="35">
        <f t="shared" si="5"/>
        <v>27</v>
      </c>
      <c r="U13" s="5">
        <f t="shared" si="6"/>
        <v>201.22</v>
      </c>
      <c r="V13" s="41"/>
      <c r="W13" s="5"/>
      <c r="X13" s="5"/>
      <c r="Y13" s="35"/>
      <c r="Z13" s="5"/>
      <c r="AA13" s="41"/>
    </row>
    <row r="14" spans="1:22" ht="12.75">
      <c r="A14" s="4">
        <v>6518</v>
      </c>
      <c r="B14" s="1" t="s">
        <v>181</v>
      </c>
      <c r="C14" s="1" t="s">
        <v>256</v>
      </c>
      <c r="D14" s="1" t="s">
        <v>82</v>
      </c>
      <c r="E14" s="5">
        <v>44.12</v>
      </c>
      <c r="F14" s="35">
        <v>5</v>
      </c>
      <c r="G14" s="5">
        <f t="shared" si="0"/>
        <v>49.12</v>
      </c>
      <c r="H14" s="5">
        <f t="shared" si="1"/>
        <v>70.88</v>
      </c>
      <c r="I14" s="5">
        <v>34.49</v>
      </c>
      <c r="J14" s="35">
        <v>5</v>
      </c>
      <c r="K14" s="5">
        <f t="shared" si="2"/>
        <v>39.49</v>
      </c>
      <c r="L14" s="5">
        <f t="shared" si="3"/>
        <v>60.51</v>
      </c>
      <c r="M14" s="5">
        <v>31.99</v>
      </c>
      <c r="N14" s="35">
        <v>24</v>
      </c>
      <c r="O14" s="35">
        <v>8</v>
      </c>
      <c r="P14" s="35">
        <f t="shared" si="4"/>
        <v>32</v>
      </c>
      <c r="Q14" s="5">
        <v>46.34</v>
      </c>
      <c r="R14" s="35">
        <v>24</v>
      </c>
      <c r="S14" s="35">
        <v>20</v>
      </c>
      <c r="T14" s="35">
        <f t="shared" si="5"/>
        <v>44</v>
      </c>
      <c r="U14" s="5">
        <f t="shared" si="6"/>
        <v>207.39</v>
      </c>
      <c r="V14" s="37"/>
    </row>
    <row r="15" spans="1:27" ht="12.75">
      <c r="A15" s="4">
        <v>6519</v>
      </c>
      <c r="B15" s="1" t="s">
        <v>132</v>
      </c>
      <c r="C15" s="1" t="s">
        <v>257</v>
      </c>
      <c r="D15" s="1" t="s">
        <v>123</v>
      </c>
      <c r="E15" s="5">
        <v>48.78</v>
      </c>
      <c r="F15" s="35">
        <v>20</v>
      </c>
      <c r="G15" s="5">
        <f>SUM(E15:F15)</f>
        <v>68.78</v>
      </c>
      <c r="H15" s="5">
        <f>120-G15</f>
        <v>51.22</v>
      </c>
      <c r="I15" s="5">
        <v>39.06</v>
      </c>
      <c r="J15" s="35">
        <v>10</v>
      </c>
      <c r="K15" s="5">
        <f>SUM(I15:J15)</f>
        <v>49.06</v>
      </c>
      <c r="L15" s="5">
        <f>100-K15</f>
        <v>50.94</v>
      </c>
      <c r="M15" s="5">
        <v>34.91</v>
      </c>
      <c r="N15" s="35">
        <v>17</v>
      </c>
      <c r="O15" s="35">
        <v>8</v>
      </c>
      <c r="P15" s="35">
        <f>SUM(N15:O15)</f>
        <v>25</v>
      </c>
      <c r="Q15" s="5">
        <v>52.19</v>
      </c>
      <c r="R15" s="35">
        <v>20</v>
      </c>
      <c r="S15" s="35">
        <v>14</v>
      </c>
      <c r="T15" s="35">
        <f>SUM(R15:S15)</f>
        <v>34</v>
      </c>
      <c r="U15" s="5">
        <f>SUM(H15,L15,P15,T15)</f>
        <v>161.16</v>
      </c>
      <c r="V15" s="41"/>
      <c r="W15" s="5"/>
      <c r="X15" s="5"/>
      <c r="Y15" s="35"/>
      <c r="Z15" s="5"/>
      <c r="AA15" s="40"/>
    </row>
    <row r="16" spans="1:27" ht="12.75">
      <c r="A16" s="4">
        <v>6520</v>
      </c>
      <c r="B16" s="1" t="s">
        <v>85</v>
      </c>
      <c r="C16" s="1" t="s">
        <v>86</v>
      </c>
      <c r="D16" s="1" t="s">
        <v>186</v>
      </c>
      <c r="E16" s="5">
        <v>38.24</v>
      </c>
      <c r="F16" s="35">
        <v>0</v>
      </c>
      <c r="G16" s="5">
        <f t="shared" si="0"/>
        <v>38.24</v>
      </c>
      <c r="H16" s="5">
        <f t="shared" si="1"/>
        <v>81.75999999999999</v>
      </c>
      <c r="I16" s="5">
        <v>31.2</v>
      </c>
      <c r="J16" s="35">
        <v>5</v>
      </c>
      <c r="K16" s="5">
        <f t="shared" si="2"/>
        <v>36.2</v>
      </c>
      <c r="L16" s="5">
        <f t="shared" si="3"/>
        <v>63.8</v>
      </c>
      <c r="M16" s="5">
        <v>30.62</v>
      </c>
      <c r="N16" s="35">
        <v>25</v>
      </c>
      <c r="O16" s="35">
        <v>8</v>
      </c>
      <c r="P16" s="35">
        <f t="shared" si="4"/>
        <v>33</v>
      </c>
      <c r="Q16" s="5">
        <v>44.98</v>
      </c>
      <c r="R16" s="35">
        <v>26</v>
      </c>
      <c r="S16" s="35">
        <v>20</v>
      </c>
      <c r="T16" s="35">
        <f t="shared" si="5"/>
        <v>46</v>
      </c>
      <c r="U16" s="5">
        <f t="shared" si="6"/>
        <v>224.56</v>
      </c>
      <c r="V16" s="54"/>
      <c r="W16" s="5"/>
      <c r="X16" s="5"/>
      <c r="Y16" s="35"/>
      <c r="Z16" s="5"/>
      <c r="AA16" s="41"/>
    </row>
    <row r="17" spans="1:22" ht="12.75">
      <c r="A17" s="4">
        <v>6521</v>
      </c>
      <c r="B17" s="1" t="s">
        <v>70</v>
      </c>
      <c r="C17" s="1" t="s">
        <v>71</v>
      </c>
      <c r="D17" s="1" t="s">
        <v>271</v>
      </c>
      <c r="E17" s="5">
        <v>43.86</v>
      </c>
      <c r="F17" s="35">
        <v>0</v>
      </c>
      <c r="G17" s="5">
        <f t="shared" si="0"/>
        <v>43.86</v>
      </c>
      <c r="H17" s="5">
        <f t="shared" si="1"/>
        <v>76.14</v>
      </c>
      <c r="I17" s="5">
        <v>35.74</v>
      </c>
      <c r="J17" s="35">
        <v>0</v>
      </c>
      <c r="K17" s="5">
        <f t="shared" si="2"/>
        <v>35.74</v>
      </c>
      <c r="L17" s="5">
        <f t="shared" si="3"/>
        <v>64.25999999999999</v>
      </c>
      <c r="M17" s="5">
        <v>34.04</v>
      </c>
      <c r="N17" s="35">
        <v>25</v>
      </c>
      <c r="O17" s="35">
        <v>8</v>
      </c>
      <c r="P17" s="35">
        <f t="shared" si="4"/>
        <v>33</v>
      </c>
      <c r="Q17" s="5">
        <v>50.01</v>
      </c>
      <c r="R17" s="35">
        <v>25</v>
      </c>
      <c r="S17" s="35">
        <v>20</v>
      </c>
      <c r="T17" s="35">
        <f t="shared" si="5"/>
        <v>45</v>
      </c>
      <c r="U17" s="5">
        <f t="shared" si="6"/>
        <v>218.39999999999998</v>
      </c>
      <c r="V17" s="37"/>
    </row>
    <row r="18" spans="1:27" ht="12.75">
      <c r="A18" s="4">
        <v>6522</v>
      </c>
      <c r="B18" s="1" t="s">
        <v>258</v>
      </c>
      <c r="C18" s="1" t="s">
        <v>259</v>
      </c>
      <c r="D18" s="39" t="s">
        <v>120</v>
      </c>
      <c r="E18" s="5">
        <v>44.27</v>
      </c>
      <c r="F18" s="35">
        <v>0</v>
      </c>
      <c r="G18" s="5">
        <f t="shared" si="0"/>
        <v>44.27</v>
      </c>
      <c r="H18" s="5">
        <f t="shared" si="1"/>
        <v>75.72999999999999</v>
      </c>
      <c r="I18" s="5">
        <v>34.25</v>
      </c>
      <c r="J18" s="35">
        <v>10</v>
      </c>
      <c r="K18" s="5">
        <f t="shared" si="2"/>
        <v>44.25</v>
      </c>
      <c r="L18" s="5">
        <f t="shared" si="3"/>
        <v>55.75</v>
      </c>
      <c r="M18" s="52">
        <v>33.04</v>
      </c>
      <c r="N18" s="54">
        <v>25</v>
      </c>
      <c r="O18" s="54">
        <v>0</v>
      </c>
      <c r="P18" s="35">
        <f t="shared" si="4"/>
        <v>25</v>
      </c>
      <c r="Q18" s="52">
        <v>44.34</v>
      </c>
      <c r="R18" s="54">
        <v>16</v>
      </c>
      <c r="S18" s="54">
        <v>0</v>
      </c>
      <c r="T18" s="35">
        <f t="shared" si="5"/>
        <v>16</v>
      </c>
      <c r="U18" s="5">
        <f t="shared" si="6"/>
        <v>172.48</v>
      </c>
      <c r="V18" s="41"/>
      <c r="W18" s="5"/>
      <c r="X18" s="5"/>
      <c r="Y18" s="35"/>
      <c r="Z18" s="5"/>
      <c r="AA18" s="41"/>
    </row>
    <row r="19" spans="1:27" ht="12.75">
      <c r="A19" s="4">
        <v>6523</v>
      </c>
      <c r="B19" t="s">
        <v>187</v>
      </c>
      <c r="C19" t="s">
        <v>188</v>
      </c>
      <c r="D19" s="1" t="s">
        <v>272</v>
      </c>
      <c r="E19" s="5"/>
      <c r="F19" s="35">
        <v>120</v>
      </c>
      <c r="G19" s="5">
        <f t="shared" si="0"/>
        <v>120</v>
      </c>
      <c r="H19" s="5">
        <f t="shared" si="1"/>
        <v>0</v>
      </c>
      <c r="I19" s="5">
        <v>35.23</v>
      </c>
      <c r="J19" s="35">
        <v>0</v>
      </c>
      <c r="K19" s="5">
        <f t="shared" si="2"/>
        <v>35.23</v>
      </c>
      <c r="L19" s="5">
        <f t="shared" si="3"/>
        <v>64.77000000000001</v>
      </c>
      <c r="M19" s="5">
        <v>33.21</v>
      </c>
      <c r="N19" s="35">
        <v>18</v>
      </c>
      <c r="O19" s="35">
        <v>8</v>
      </c>
      <c r="P19" s="35">
        <f t="shared" si="4"/>
        <v>26</v>
      </c>
      <c r="Q19" s="5" t="s">
        <v>416</v>
      </c>
      <c r="R19" s="35"/>
      <c r="S19" s="35"/>
      <c r="T19" s="35">
        <f t="shared" si="5"/>
        <v>0</v>
      </c>
      <c r="U19" s="5">
        <f t="shared" si="6"/>
        <v>90.77000000000001</v>
      </c>
      <c r="V19" s="37"/>
      <c r="W19" s="5"/>
      <c r="X19" s="5"/>
      <c r="Y19" s="35"/>
      <c r="Z19" s="5"/>
      <c r="AA19" s="35"/>
    </row>
    <row r="20" spans="1:22" ht="12.75">
      <c r="A20" s="49">
        <v>6524</v>
      </c>
      <c r="B20" s="38" t="s">
        <v>64</v>
      </c>
      <c r="C20" s="38" t="s">
        <v>65</v>
      </c>
      <c r="D20" s="39" t="s">
        <v>203</v>
      </c>
      <c r="E20" s="5">
        <v>47.69</v>
      </c>
      <c r="F20" s="35">
        <v>0</v>
      </c>
      <c r="G20" s="5">
        <f t="shared" si="0"/>
        <v>47.69</v>
      </c>
      <c r="H20" s="5">
        <f t="shared" si="1"/>
        <v>72.31</v>
      </c>
      <c r="I20" s="5">
        <v>36.3</v>
      </c>
      <c r="J20" s="35">
        <v>0</v>
      </c>
      <c r="K20" s="5">
        <f t="shared" si="2"/>
        <v>36.3</v>
      </c>
      <c r="L20" s="5">
        <f t="shared" si="3"/>
        <v>63.7</v>
      </c>
      <c r="M20" s="5">
        <v>39.03</v>
      </c>
      <c r="N20" s="35">
        <v>25</v>
      </c>
      <c r="O20" s="35">
        <v>0</v>
      </c>
      <c r="P20" s="35">
        <f t="shared" si="4"/>
        <v>25</v>
      </c>
      <c r="Q20" s="5">
        <v>50.45</v>
      </c>
      <c r="R20" s="35">
        <v>15</v>
      </c>
      <c r="S20" s="35">
        <v>14</v>
      </c>
      <c r="T20" s="35">
        <f t="shared" si="5"/>
        <v>29</v>
      </c>
      <c r="U20" s="5">
        <f t="shared" si="6"/>
        <v>190.01</v>
      </c>
      <c r="V20" s="41"/>
    </row>
    <row r="21" spans="1:22" ht="12.75">
      <c r="A21" s="4">
        <v>6525</v>
      </c>
      <c r="B21" s="1" t="s">
        <v>69</v>
      </c>
      <c r="C21" s="1" t="s">
        <v>77</v>
      </c>
      <c r="D21" s="1" t="s">
        <v>273</v>
      </c>
      <c r="E21" s="5">
        <v>40</v>
      </c>
      <c r="F21" s="35">
        <v>10</v>
      </c>
      <c r="G21" s="5">
        <f t="shared" si="0"/>
        <v>50</v>
      </c>
      <c r="H21" s="5">
        <f t="shared" si="1"/>
        <v>70</v>
      </c>
      <c r="I21" s="5">
        <v>33.61</v>
      </c>
      <c r="J21" s="35">
        <v>5</v>
      </c>
      <c r="K21" s="5">
        <f t="shared" si="2"/>
        <v>38.61</v>
      </c>
      <c r="L21" s="5">
        <f t="shared" si="3"/>
        <v>61.39</v>
      </c>
      <c r="M21" s="5">
        <v>32.23</v>
      </c>
      <c r="N21" s="35">
        <v>24</v>
      </c>
      <c r="O21" s="35">
        <v>8</v>
      </c>
      <c r="P21" s="35">
        <f t="shared" si="4"/>
        <v>32</v>
      </c>
      <c r="Q21" s="5">
        <v>45.13</v>
      </c>
      <c r="R21" s="35">
        <v>21</v>
      </c>
      <c r="S21" s="35">
        <v>9</v>
      </c>
      <c r="T21" s="35">
        <f t="shared" si="5"/>
        <v>30</v>
      </c>
      <c r="U21" s="5">
        <f t="shared" si="6"/>
        <v>193.39</v>
      </c>
      <c r="V21" s="41"/>
    </row>
    <row r="22" spans="1:22" ht="12.75">
      <c r="A22" s="4">
        <v>6526</v>
      </c>
      <c r="B22" s="1" t="s">
        <v>260</v>
      </c>
      <c r="C22" s="1" t="s">
        <v>261</v>
      </c>
      <c r="D22" s="1" t="s">
        <v>274</v>
      </c>
      <c r="E22" s="5">
        <v>54.84</v>
      </c>
      <c r="F22" s="35">
        <v>5</v>
      </c>
      <c r="G22" s="5">
        <f t="shared" si="0"/>
        <v>59.84</v>
      </c>
      <c r="H22" s="5">
        <f t="shared" si="1"/>
        <v>60.16</v>
      </c>
      <c r="I22" s="5">
        <v>36.46</v>
      </c>
      <c r="J22" s="35">
        <v>5</v>
      </c>
      <c r="K22" s="5">
        <f t="shared" si="2"/>
        <v>41.46</v>
      </c>
      <c r="L22" s="5">
        <f t="shared" si="3"/>
        <v>58.54</v>
      </c>
      <c r="M22" s="5">
        <v>33.56</v>
      </c>
      <c r="N22" s="35">
        <v>16</v>
      </c>
      <c r="O22" s="35">
        <v>0</v>
      </c>
      <c r="P22" s="35">
        <f t="shared" si="4"/>
        <v>16</v>
      </c>
      <c r="Q22" s="5">
        <v>56.77</v>
      </c>
      <c r="R22" s="35">
        <v>13</v>
      </c>
      <c r="S22" s="35">
        <v>14</v>
      </c>
      <c r="T22" s="35">
        <f t="shared" si="5"/>
        <v>27</v>
      </c>
      <c r="U22" s="5">
        <f t="shared" si="6"/>
        <v>161.7</v>
      </c>
      <c r="V22" s="37"/>
    </row>
    <row r="23" spans="1:22" ht="12.75">
      <c r="A23" s="4">
        <v>6527</v>
      </c>
      <c r="B23" s="1" t="s">
        <v>169</v>
      </c>
      <c r="C23" s="1" t="s">
        <v>83</v>
      </c>
      <c r="D23" s="1" t="s">
        <v>275</v>
      </c>
      <c r="E23" s="5">
        <v>40.65</v>
      </c>
      <c r="F23" s="35">
        <v>5</v>
      </c>
      <c r="G23" s="5">
        <f t="shared" si="0"/>
        <v>45.65</v>
      </c>
      <c r="H23" s="5">
        <f t="shared" si="1"/>
        <v>74.35</v>
      </c>
      <c r="I23" s="5">
        <v>31.34</v>
      </c>
      <c r="J23" s="35">
        <v>0</v>
      </c>
      <c r="K23" s="5">
        <f t="shared" si="2"/>
        <v>31.34</v>
      </c>
      <c r="L23" s="5">
        <f t="shared" si="3"/>
        <v>68.66</v>
      </c>
      <c r="M23" s="5">
        <v>30.99</v>
      </c>
      <c r="N23" s="35">
        <v>28</v>
      </c>
      <c r="O23" s="35">
        <v>8</v>
      </c>
      <c r="P23" s="35">
        <f t="shared" si="4"/>
        <v>36</v>
      </c>
      <c r="Q23" s="5">
        <v>35.92</v>
      </c>
      <c r="R23" s="35">
        <v>24</v>
      </c>
      <c r="S23" s="35">
        <v>27</v>
      </c>
      <c r="T23" s="35">
        <f t="shared" si="5"/>
        <v>51</v>
      </c>
      <c r="U23" s="5">
        <f t="shared" si="6"/>
        <v>230.01</v>
      </c>
      <c r="V23" s="41"/>
    </row>
    <row r="24" spans="1:22" ht="12.75">
      <c r="A24" s="4">
        <v>6528</v>
      </c>
      <c r="B24" t="s">
        <v>262</v>
      </c>
      <c r="C24" t="s">
        <v>263</v>
      </c>
      <c r="D24" s="1" t="s">
        <v>82</v>
      </c>
      <c r="E24" s="5"/>
      <c r="F24" s="35">
        <v>120</v>
      </c>
      <c r="G24" s="5">
        <f t="shared" si="0"/>
        <v>120</v>
      </c>
      <c r="H24" s="5">
        <f t="shared" si="1"/>
        <v>0</v>
      </c>
      <c r="I24" s="5">
        <v>37.8</v>
      </c>
      <c r="J24" s="35">
        <v>20</v>
      </c>
      <c r="K24" s="5">
        <f t="shared" si="2"/>
        <v>57.8</v>
      </c>
      <c r="L24" s="5">
        <f t="shared" si="3"/>
        <v>42.2</v>
      </c>
      <c r="M24" s="5">
        <v>38.13</v>
      </c>
      <c r="N24" s="35">
        <v>21</v>
      </c>
      <c r="O24" s="35">
        <v>0</v>
      </c>
      <c r="P24" s="35">
        <f t="shared" si="4"/>
        <v>21</v>
      </c>
      <c r="Q24" s="5">
        <v>48.78</v>
      </c>
      <c r="R24" s="35">
        <v>25</v>
      </c>
      <c r="S24" s="35">
        <v>20</v>
      </c>
      <c r="T24" s="35">
        <f t="shared" si="5"/>
        <v>45</v>
      </c>
      <c r="U24" s="5">
        <f t="shared" si="6"/>
        <v>108.2</v>
      </c>
      <c r="V24" s="37"/>
    </row>
    <row r="25" spans="1:22" ht="12.75">
      <c r="A25" s="4">
        <v>6529</v>
      </c>
      <c r="B25" s="1" t="s">
        <v>177</v>
      </c>
      <c r="C25" s="1" t="s">
        <v>178</v>
      </c>
      <c r="D25" s="1" t="s">
        <v>276</v>
      </c>
      <c r="E25" s="5">
        <v>37.89</v>
      </c>
      <c r="F25" s="35">
        <v>0</v>
      </c>
      <c r="G25" s="5">
        <f t="shared" si="0"/>
        <v>37.89</v>
      </c>
      <c r="H25" s="5">
        <f t="shared" si="1"/>
        <v>82.11</v>
      </c>
      <c r="I25" s="5"/>
      <c r="J25" s="35">
        <v>100</v>
      </c>
      <c r="K25" s="5">
        <f t="shared" si="2"/>
        <v>100</v>
      </c>
      <c r="L25" s="5">
        <f t="shared" si="3"/>
        <v>0</v>
      </c>
      <c r="M25" s="5">
        <v>37.83</v>
      </c>
      <c r="N25" s="35">
        <v>15</v>
      </c>
      <c r="O25" s="35">
        <v>0</v>
      </c>
      <c r="P25" s="35">
        <f t="shared" si="4"/>
        <v>15</v>
      </c>
      <c r="Q25" s="5">
        <v>43.38</v>
      </c>
      <c r="R25" s="35">
        <v>23</v>
      </c>
      <c r="S25" s="35">
        <v>27</v>
      </c>
      <c r="T25" s="35">
        <f t="shared" si="5"/>
        <v>50</v>
      </c>
      <c r="U25" s="5">
        <f t="shared" si="6"/>
        <v>147.11</v>
      </c>
      <c r="V25" s="41"/>
    </row>
    <row r="26" spans="1:22" ht="12.75">
      <c r="A26" s="4">
        <v>6530</v>
      </c>
      <c r="B26" s="1" t="s">
        <v>48</v>
      </c>
      <c r="C26" s="1" t="s">
        <v>264</v>
      </c>
      <c r="D26" s="1" t="s">
        <v>276</v>
      </c>
      <c r="E26" s="5">
        <v>41.38</v>
      </c>
      <c r="F26" s="35">
        <v>0</v>
      </c>
      <c r="G26" s="5">
        <f t="shared" si="0"/>
        <v>41.38</v>
      </c>
      <c r="H26" s="5">
        <f t="shared" si="1"/>
        <v>78.62</v>
      </c>
      <c r="I26" s="5">
        <v>34.31</v>
      </c>
      <c r="J26" s="35">
        <v>0</v>
      </c>
      <c r="K26" s="5">
        <f t="shared" si="2"/>
        <v>34.31</v>
      </c>
      <c r="L26" s="5">
        <f t="shared" si="3"/>
        <v>65.69</v>
      </c>
      <c r="M26" s="5">
        <v>32.91</v>
      </c>
      <c r="N26" s="35">
        <v>25</v>
      </c>
      <c r="O26" s="35">
        <v>0</v>
      </c>
      <c r="P26" s="35">
        <f t="shared" si="4"/>
        <v>25</v>
      </c>
      <c r="Q26" s="5">
        <v>37.09</v>
      </c>
      <c r="R26" s="35">
        <v>23</v>
      </c>
      <c r="S26" s="35">
        <v>27</v>
      </c>
      <c r="T26" s="35">
        <f t="shared" si="5"/>
        <v>50</v>
      </c>
      <c r="U26" s="5">
        <f t="shared" si="6"/>
        <v>219.31</v>
      </c>
      <c r="V26" s="37"/>
    </row>
    <row r="27" spans="1:22" ht="12.75">
      <c r="A27" s="4">
        <v>6531</v>
      </c>
      <c r="B27" s="1" t="s">
        <v>265</v>
      </c>
      <c r="C27" s="1" t="s">
        <v>266</v>
      </c>
      <c r="D27" s="1" t="s">
        <v>82</v>
      </c>
      <c r="E27" s="5">
        <v>65.26</v>
      </c>
      <c r="F27" s="35">
        <v>10</v>
      </c>
      <c r="G27" s="5">
        <f t="shared" si="0"/>
        <v>75.26</v>
      </c>
      <c r="H27" s="5">
        <f t="shared" si="1"/>
        <v>44.739999999999995</v>
      </c>
      <c r="I27" s="5">
        <v>55.04</v>
      </c>
      <c r="J27" s="35">
        <v>5</v>
      </c>
      <c r="K27" s="5">
        <f t="shared" si="2"/>
        <v>60.04</v>
      </c>
      <c r="L27" s="5">
        <f t="shared" si="3"/>
        <v>39.96</v>
      </c>
      <c r="M27" s="5">
        <v>38.39</v>
      </c>
      <c r="N27" s="35">
        <v>17</v>
      </c>
      <c r="O27" s="35">
        <v>0</v>
      </c>
      <c r="P27" s="35">
        <f t="shared" si="4"/>
        <v>17</v>
      </c>
      <c r="Q27" s="5">
        <v>48.74</v>
      </c>
      <c r="R27" s="35">
        <v>22</v>
      </c>
      <c r="S27" s="35">
        <v>14</v>
      </c>
      <c r="T27" s="35">
        <f t="shared" si="5"/>
        <v>36</v>
      </c>
      <c r="U27" s="5">
        <f t="shared" si="6"/>
        <v>137.7</v>
      </c>
      <c r="V27" s="37"/>
    </row>
    <row r="28" spans="1:22" ht="12.75">
      <c r="A28" s="4">
        <v>6532</v>
      </c>
      <c r="B28" s="1" t="s">
        <v>181</v>
      </c>
      <c r="C28" s="1" t="s">
        <v>182</v>
      </c>
      <c r="D28" s="1" t="s">
        <v>272</v>
      </c>
      <c r="E28" s="5">
        <v>42.19</v>
      </c>
      <c r="F28" s="35">
        <v>0</v>
      </c>
      <c r="G28" s="5">
        <f t="shared" si="0"/>
        <v>42.19</v>
      </c>
      <c r="H28" s="5">
        <f t="shared" si="1"/>
        <v>77.81</v>
      </c>
      <c r="I28" s="5">
        <v>34.33</v>
      </c>
      <c r="J28" s="35">
        <v>5</v>
      </c>
      <c r="K28" s="5">
        <f t="shared" si="2"/>
        <v>39.33</v>
      </c>
      <c r="L28" s="5">
        <f t="shared" si="3"/>
        <v>60.67</v>
      </c>
      <c r="M28" s="5">
        <v>35.77</v>
      </c>
      <c r="N28" s="35">
        <v>25</v>
      </c>
      <c r="O28" s="35">
        <v>8</v>
      </c>
      <c r="P28" s="35">
        <f t="shared" si="4"/>
        <v>33</v>
      </c>
      <c r="Q28" s="5">
        <v>50.09</v>
      </c>
      <c r="R28" s="35">
        <v>26</v>
      </c>
      <c r="S28" s="35">
        <v>20</v>
      </c>
      <c r="T28" s="35">
        <f t="shared" si="5"/>
        <v>46</v>
      </c>
      <c r="U28" s="5">
        <f t="shared" si="6"/>
        <v>217.48000000000002</v>
      </c>
      <c r="V28" s="37"/>
    </row>
    <row r="29" spans="1:22" ht="12.75">
      <c r="A29" s="4">
        <v>6533</v>
      </c>
      <c r="B29" s="1" t="s">
        <v>157</v>
      </c>
      <c r="C29" s="1" t="s">
        <v>180</v>
      </c>
      <c r="D29" s="1" t="s">
        <v>277</v>
      </c>
      <c r="E29" s="47"/>
      <c r="F29" s="55">
        <v>120</v>
      </c>
      <c r="G29" s="5">
        <f t="shared" si="0"/>
        <v>120</v>
      </c>
      <c r="H29" s="5">
        <f t="shared" si="1"/>
        <v>0</v>
      </c>
      <c r="I29" s="47">
        <v>36.62</v>
      </c>
      <c r="J29" s="55">
        <v>0</v>
      </c>
      <c r="K29" s="5">
        <f t="shared" si="2"/>
        <v>36.62</v>
      </c>
      <c r="L29" s="5">
        <f t="shared" si="3"/>
        <v>63.38</v>
      </c>
      <c r="M29" s="5">
        <v>33.51</v>
      </c>
      <c r="N29" s="35">
        <v>23</v>
      </c>
      <c r="O29" s="35">
        <v>8</v>
      </c>
      <c r="P29" s="35">
        <f t="shared" si="4"/>
        <v>31</v>
      </c>
      <c r="Q29" s="5">
        <v>45.86</v>
      </c>
      <c r="R29" s="35">
        <v>23</v>
      </c>
      <c r="S29" s="35">
        <v>9</v>
      </c>
      <c r="T29" s="35">
        <f t="shared" si="5"/>
        <v>32</v>
      </c>
      <c r="U29" s="5">
        <f t="shared" si="6"/>
        <v>126.38</v>
      </c>
      <c r="V29" s="37"/>
    </row>
    <row r="30" spans="1:22" ht="12.75">
      <c r="A30" s="4">
        <v>6534</v>
      </c>
      <c r="B30" s="1" t="s">
        <v>31</v>
      </c>
      <c r="C30" s="1" t="s">
        <v>88</v>
      </c>
      <c r="D30" s="1" t="s">
        <v>273</v>
      </c>
      <c r="E30" s="5"/>
      <c r="F30" s="35">
        <v>120</v>
      </c>
      <c r="G30" s="5">
        <f t="shared" si="0"/>
        <v>120</v>
      </c>
      <c r="H30" s="5">
        <f t="shared" si="1"/>
        <v>0</v>
      </c>
      <c r="I30" s="5"/>
      <c r="J30" s="35">
        <v>100</v>
      </c>
      <c r="K30" s="5">
        <f t="shared" si="2"/>
        <v>100</v>
      </c>
      <c r="L30" s="5">
        <f t="shared" si="3"/>
        <v>0</v>
      </c>
      <c r="M30" s="5">
        <v>36.71</v>
      </c>
      <c r="N30" s="35">
        <v>21</v>
      </c>
      <c r="O30" s="35">
        <v>0</v>
      </c>
      <c r="P30" s="35">
        <f t="shared" si="4"/>
        <v>21</v>
      </c>
      <c r="Q30" s="5">
        <v>50.47</v>
      </c>
      <c r="R30" s="35">
        <v>26</v>
      </c>
      <c r="S30" s="35">
        <v>20</v>
      </c>
      <c r="T30" s="35">
        <f t="shared" si="5"/>
        <v>46</v>
      </c>
      <c r="U30" s="5">
        <f t="shared" si="6"/>
        <v>67</v>
      </c>
      <c r="V30" s="37"/>
    </row>
    <row r="31" spans="2:22" ht="12.75">
      <c r="B31" s="7"/>
      <c r="E31" s="5"/>
      <c r="F31" s="35"/>
      <c r="G31" s="5"/>
      <c r="H31" s="5"/>
      <c r="I31" s="5"/>
      <c r="J31" s="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40" spans="2:17" ht="12.75">
      <c r="B40" s="7" t="s">
        <v>94</v>
      </c>
      <c r="E40" s="5"/>
      <c r="F40" s="35"/>
      <c r="G40" s="5"/>
      <c r="H40" s="5"/>
      <c r="I40" s="5"/>
      <c r="J40" s="35"/>
      <c r="K40" s="5"/>
      <c r="L40" s="5"/>
      <c r="M40" s="5"/>
      <c r="N40" s="5"/>
      <c r="O40" s="5"/>
      <c r="P40" s="5"/>
      <c r="Q40" s="5"/>
    </row>
    <row r="41" spans="5:17" ht="12.75">
      <c r="E41" s="86" t="s">
        <v>20</v>
      </c>
      <c r="F41" s="86"/>
      <c r="G41" s="86"/>
      <c r="H41" s="86" t="s">
        <v>21</v>
      </c>
      <c r="I41" s="87"/>
      <c r="J41" s="86"/>
      <c r="K41" s="34"/>
      <c r="L41" s="34"/>
      <c r="M41" s="86"/>
      <c r="N41" s="86"/>
      <c r="O41" s="86"/>
      <c r="P41" s="86"/>
      <c r="Q41" s="86"/>
    </row>
    <row r="42" spans="1:17" ht="25.5">
      <c r="A42" s="2" t="s">
        <v>0</v>
      </c>
      <c r="B42" s="2" t="s">
        <v>1</v>
      </c>
      <c r="C42" s="2" t="s">
        <v>2</v>
      </c>
      <c r="D42" s="3" t="s">
        <v>5</v>
      </c>
      <c r="E42" s="3" t="s">
        <v>9</v>
      </c>
      <c r="F42" s="3" t="s">
        <v>10</v>
      </c>
      <c r="G42" s="2" t="s">
        <v>11</v>
      </c>
      <c r="H42" s="3" t="s">
        <v>9</v>
      </c>
      <c r="I42" s="3" t="s">
        <v>10</v>
      </c>
      <c r="J42" s="2" t="s">
        <v>11</v>
      </c>
      <c r="K42" s="2" t="s">
        <v>95</v>
      </c>
      <c r="L42" s="36"/>
      <c r="M42" s="2"/>
      <c r="N42" s="2"/>
      <c r="O42" s="2"/>
      <c r="P42" s="2"/>
      <c r="Q42" s="2"/>
    </row>
    <row r="43" spans="1:17" ht="12.75">
      <c r="A43" s="4">
        <v>6501</v>
      </c>
      <c r="B43" s="1" t="s">
        <v>100</v>
      </c>
      <c r="C43" s="1" t="s">
        <v>101</v>
      </c>
      <c r="D43" s="1" t="s">
        <v>207</v>
      </c>
      <c r="E43" s="5">
        <v>48.94</v>
      </c>
      <c r="F43" s="35">
        <v>0</v>
      </c>
      <c r="G43" s="5">
        <f>SUM(E43:F43)</f>
        <v>48.94</v>
      </c>
      <c r="H43" s="5">
        <v>37.31</v>
      </c>
      <c r="I43" s="35">
        <v>0</v>
      </c>
      <c r="J43" s="5">
        <f>SUM(H43:I43)</f>
        <v>37.31</v>
      </c>
      <c r="K43" s="5">
        <f>SUM(G43,J43)</f>
        <v>86.25</v>
      </c>
      <c r="L43" s="37"/>
      <c r="M43" s="5"/>
      <c r="N43" s="5"/>
      <c r="O43" s="35"/>
      <c r="Q43" s="37"/>
    </row>
    <row r="44" spans="1:17" ht="12.75">
      <c r="A44" s="4">
        <v>6502</v>
      </c>
      <c r="B44" s="1" t="s">
        <v>285</v>
      </c>
      <c r="C44" s="1" t="s">
        <v>286</v>
      </c>
      <c r="D44" s="1" t="s">
        <v>203</v>
      </c>
      <c r="E44" s="5">
        <v>50.16</v>
      </c>
      <c r="F44" s="35">
        <v>0</v>
      </c>
      <c r="G44" s="5">
        <f aca="true" t="shared" si="7" ref="G44:G51">SUM(E44:F44)</f>
        <v>50.16</v>
      </c>
      <c r="H44" s="5">
        <v>41.9</v>
      </c>
      <c r="I44" s="35">
        <v>0</v>
      </c>
      <c r="J44" s="5">
        <f aca="true" t="shared" si="8" ref="J44:J51">SUM(H44:I44)</f>
        <v>41.9</v>
      </c>
      <c r="K44" s="5">
        <f aca="true" t="shared" si="9" ref="K44:K51">SUM(G44,J44)</f>
        <v>92.06</v>
      </c>
      <c r="L44" s="37"/>
      <c r="M44" s="5"/>
      <c r="N44" s="5"/>
      <c r="O44" s="35"/>
      <c r="Q44" s="37"/>
    </row>
    <row r="45" spans="1:17" ht="12.75">
      <c r="A45" s="4">
        <v>6503</v>
      </c>
      <c r="B45" s="1" t="s">
        <v>107</v>
      </c>
      <c r="C45" s="1" t="s">
        <v>108</v>
      </c>
      <c r="D45" s="1" t="s">
        <v>291</v>
      </c>
      <c r="E45" s="5">
        <v>53.6</v>
      </c>
      <c r="F45" s="35">
        <v>5</v>
      </c>
      <c r="G45" s="5">
        <f>SUM(E45:F45)</f>
        <v>58.6</v>
      </c>
      <c r="H45" s="5">
        <v>40.58</v>
      </c>
      <c r="I45" s="35">
        <v>0</v>
      </c>
      <c r="J45" s="5">
        <f>SUM(H45:I45)</f>
        <v>40.58</v>
      </c>
      <c r="K45" s="5">
        <f>SUM(G45,J45)</f>
        <v>99.18</v>
      </c>
      <c r="L45" s="41"/>
      <c r="M45" s="5"/>
      <c r="N45" s="5"/>
      <c r="O45" s="35"/>
      <c r="Q45" s="37"/>
    </row>
    <row r="46" spans="1:17" ht="12.75">
      <c r="A46" s="4">
        <v>6504</v>
      </c>
      <c r="B46" t="s">
        <v>287</v>
      </c>
      <c r="C46" t="s">
        <v>288</v>
      </c>
      <c r="D46" s="1" t="s">
        <v>292</v>
      </c>
      <c r="E46" s="5">
        <v>52.27</v>
      </c>
      <c r="F46" s="35">
        <v>15</v>
      </c>
      <c r="G46" s="5">
        <f>SUM(E46:F46)</f>
        <v>67.27000000000001</v>
      </c>
      <c r="H46" s="5">
        <v>40.42</v>
      </c>
      <c r="I46" s="35">
        <v>4</v>
      </c>
      <c r="J46" s="5">
        <f t="shared" si="8"/>
        <v>44.42</v>
      </c>
      <c r="K46" s="5">
        <f>SUM(G46,J46)</f>
        <v>111.69000000000001</v>
      </c>
      <c r="L46" s="41"/>
      <c r="M46" s="5"/>
      <c r="N46" s="5"/>
      <c r="O46" s="35"/>
      <c r="Q46" s="41"/>
    </row>
    <row r="47" spans="1:17" ht="12.75">
      <c r="A47" s="4">
        <v>6505</v>
      </c>
      <c r="B47" t="s">
        <v>192</v>
      </c>
      <c r="C47" t="s">
        <v>193</v>
      </c>
      <c r="D47" s="39" t="s">
        <v>82</v>
      </c>
      <c r="E47" s="5">
        <v>52.93</v>
      </c>
      <c r="F47" s="35">
        <v>5</v>
      </c>
      <c r="G47" s="5">
        <f t="shared" si="7"/>
        <v>57.93</v>
      </c>
      <c r="H47" s="5"/>
      <c r="I47" s="35">
        <v>100</v>
      </c>
      <c r="J47" s="5">
        <f t="shared" si="8"/>
        <v>100</v>
      </c>
      <c r="K47" s="5">
        <f t="shared" si="9"/>
        <v>157.93</v>
      </c>
      <c r="L47" s="37"/>
      <c r="M47" s="5"/>
      <c r="N47" s="5"/>
      <c r="O47" s="35"/>
      <c r="Q47" s="35"/>
    </row>
    <row r="48" spans="1:17" ht="12.75">
      <c r="A48" s="4">
        <v>6506</v>
      </c>
      <c r="B48" s="1" t="s">
        <v>289</v>
      </c>
      <c r="C48" s="1" t="s">
        <v>90</v>
      </c>
      <c r="D48" s="1" t="s">
        <v>292</v>
      </c>
      <c r="E48" s="5">
        <v>44.99</v>
      </c>
      <c r="F48" s="35">
        <v>15</v>
      </c>
      <c r="G48" s="5">
        <f t="shared" si="7"/>
        <v>59.99</v>
      </c>
      <c r="H48" s="5">
        <v>37.09</v>
      </c>
      <c r="I48" s="35">
        <v>0</v>
      </c>
      <c r="J48" s="5">
        <f t="shared" si="8"/>
        <v>37.09</v>
      </c>
      <c r="K48" s="5">
        <f t="shared" si="9"/>
        <v>97.08000000000001</v>
      </c>
      <c r="L48" s="37"/>
      <c r="M48" s="5"/>
      <c r="N48" s="5"/>
      <c r="O48" s="35"/>
      <c r="Q48" s="35"/>
    </row>
    <row r="49" spans="1:17" ht="12.75">
      <c r="A49" s="4">
        <v>6507</v>
      </c>
      <c r="B49" s="1" t="s">
        <v>110</v>
      </c>
      <c r="C49" s="1" t="s">
        <v>106</v>
      </c>
      <c r="D49" s="1" t="s">
        <v>185</v>
      </c>
      <c r="E49" s="5">
        <v>47.76</v>
      </c>
      <c r="F49" s="35">
        <v>5</v>
      </c>
      <c r="G49" s="5">
        <f t="shared" si="7"/>
        <v>52.76</v>
      </c>
      <c r="H49" s="5">
        <v>37.99</v>
      </c>
      <c r="I49" s="35">
        <v>0</v>
      </c>
      <c r="J49" s="5">
        <f t="shared" si="8"/>
        <v>37.99</v>
      </c>
      <c r="K49" s="5">
        <f t="shared" si="9"/>
        <v>90.75</v>
      </c>
      <c r="L49" s="41"/>
      <c r="M49" s="5"/>
      <c r="N49" s="5"/>
      <c r="O49" s="35"/>
      <c r="Q49" s="35"/>
    </row>
    <row r="50" spans="1:17" ht="12.75">
      <c r="A50" s="4">
        <v>6508</v>
      </c>
      <c r="B50" t="s">
        <v>190</v>
      </c>
      <c r="C50" t="s">
        <v>191</v>
      </c>
      <c r="D50" s="1" t="s">
        <v>82</v>
      </c>
      <c r="E50" s="5">
        <v>52.47</v>
      </c>
      <c r="F50" s="35">
        <v>0</v>
      </c>
      <c r="G50" s="5">
        <f t="shared" si="7"/>
        <v>52.47</v>
      </c>
      <c r="H50" s="5"/>
      <c r="I50" s="35">
        <v>100</v>
      </c>
      <c r="J50" s="5">
        <f t="shared" si="8"/>
        <v>100</v>
      </c>
      <c r="K50" s="5">
        <f t="shared" si="9"/>
        <v>152.47</v>
      </c>
      <c r="L50" s="41"/>
      <c r="M50" s="5"/>
      <c r="N50" s="5"/>
      <c r="O50" s="35"/>
      <c r="Q50" s="35"/>
    </row>
    <row r="51" spans="1:17" ht="12.75">
      <c r="A51" s="4">
        <v>6509</v>
      </c>
      <c r="B51" s="1" t="s">
        <v>290</v>
      </c>
      <c r="C51" s="1" t="s">
        <v>183</v>
      </c>
      <c r="D51" s="39" t="s">
        <v>82</v>
      </c>
      <c r="E51" s="5">
        <v>48.53</v>
      </c>
      <c r="F51" s="35">
        <v>10</v>
      </c>
      <c r="G51" s="5">
        <f t="shared" si="7"/>
        <v>58.53</v>
      </c>
      <c r="H51" s="5">
        <v>41.47</v>
      </c>
      <c r="I51" s="35">
        <v>5</v>
      </c>
      <c r="J51" s="5">
        <f t="shared" si="8"/>
        <v>46.47</v>
      </c>
      <c r="K51" s="5">
        <f t="shared" si="9"/>
        <v>105</v>
      </c>
      <c r="L51" s="41"/>
      <c r="M51" s="5"/>
      <c r="N51" s="5"/>
      <c r="O51" s="35"/>
      <c r="Q51" s="35"/>
    </row>
  </sheetData>
  <mergeCells count="8">
    <mergeCell ref="E41:G41"/>
    <mergeCell ref="H41:J41"/>
    <mergeCell ref="M41:Q41"/>
    <mergeCell ref="W1:AA1"/>
    <mergeCell ref="E1:H1"/>
    <mergeCell ref="I1:L1"/>
    <mergeCell ref="M1:P1"/>
    <mergeCell ref="Q1:T1"/>
  </mergeCells>
  <printOptions/>
  <pageMargins left="0.75" right="0.75" top="1" bottom="1" header="0.5" footer="0.5"/>
  <pageSetup fitToWidth="2" fitToHeight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3">
      <pane xSplit="3" topLeftCell="O1" activePane="topRight" state="frozen"/>
      <selection pane="topLeft" activeCell="A1" sqref="A1"/>
      <selection pane="topRight" activeCell="Q36" sqref="Q36"/>
    </sheetView>
  </sheetViews>
  <sheetFormatPr defaultColWidth="9.00390625" defaultRowHeight="12.75"/>
  <cols>
    <col min="1" max="1" width="11.25390625" style="0" customWidth="1"/>
    <col min="2" max="2" width="21.375" style="0" bestFit="1" customWidth="1"/>
    <col min="3" max="3" width="31.125" style="0" bestFit="1" customWidth="1"/>
    <col min="4" max="4" width="26.625" style="1" bestFit="1" customWidth="1"/>
    <col min="13" max="13" width="11.25390625" style="0" customWidth="1"/>
    <col min="21" max="21" width="12.25390625" style="0" customWidth="1"/>
    <col min="24" max="24" width="10.1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 t="s">
        <v>19</v>
      </c>
    </row>
    <row r="3" spans="1:22" ht="12.75">
      <c r="A3" s="4">
        <v>5503</v>
      </c>
      <c r="B3" t="s">
        <v>100</v>
      </c>
      <c r="C3" t="s">
        <v>75</v>
      </c>
      <c r="D3" s="39" t="s">
        <v>253</v>
      </c>
      <c r="E3" s="5">
        <v>45.11</v>
      </c>
      <c r="F3" s="35">
        <v>0</v>
      </c>
      <c r="G3" s="5">
        <f>SUM(E3:F3)</f>
        <v>45.11</v>
      </c>
      <c r="H3" s="5">
        <f>120-G3</f>
        <v>74.89</v>
      </c>
      <c r="I3" s="5">
        <v>37.84</v>
      </c>
      <c r="J3" s="35">
        <v>0</v>
      </c>
      <c r="K3" s="5">
        <f>SUM(I3:J3)</f>
        <v>37.84</v>
      </c>
      <c r="L3" s="5">
        <f>100-K3</f>
        <v>62.16</v>
      </c>
      <c r="M3" s="52" t="s">
        <v>416</v>
      </c>
      <c r="N3" s="53"/>
      <c r="O3" s="53"/>
      <c r="P3" s="35">
        <f>SUM(N3:O3)</f>
        <v>0</v>
      </c>
      <c r="Q3" s="52"/>
      <c r="R3" s="54"/>
      <c r="S3" s="54"/>
      <c r="T3" s="41">
        <f>SUM(R3:S3)</f>
        <v>0</v>
      </c>
      <c r="U3" s="5">
        <f aca="true" t="shared" si="0" ref="U3:U34">SUM(H3,L3,P3,T3)</f>
        <v>137.05</v>
      </c>
      <c r="V3" s="2"/>
    </row>
    <row r="4" spans="1:22" ht="12.75">
      <c r="A4" s="49">
        <v>5507</v>
      </c>
      <c r="B4" t="s">
        <v>325</v>
      </c>
      <c r="C4" t="s">
        <v>204</v>
      </c>
      <c r="D4" s="39" t="s">
        <v>253</v>
      </c>
      <c r="E4" s="5">
        <v>44.48</v>
      </c>
      <c r="F4" s="35">
        <v>10</v>
      </c>
      <c r="G4" s="5">
        <f>SUM(E4:F4)</f>
        <v>54.48</v>
      </c>
      <c r="H4" s="5">
        <f>120-G4</f>
        <v>65.52000000000001</v>
      </c>
      <c r="I4" s="5">
        <v>33.31</v>
      </c>
      <c r="J4" s="35">
        <v>5</v>
      </c>
      <c r="K4" s="5">
        <f>SUM(I4:J4)</f>
        <v>38.31</v>
      </c>
      <c r="L4" s="5">
        <f>100-K4</f>
        <v>61.69</v>
      </c>
      <c r="M4" s="52">
        <v>32.33</v>
      </c>
      <c r="N4" s="54">
        <v>19</v>
      </c>
      <c r="O4" s="54">
        <v>0</v>
      </c>
      <c r="P4" s="35">
        <f>SUM(N4:O4)</f>
        <v>19</v>
      </c>
      <c r="Q4" s="52">
        <v>47.1</v>
      </c>
      <c r="R4" s="54">
        <v>24</v>
      </c>
      <c r="S4" s="54">
        <v>14</v>
      </c>
      <c r="T4" s="41">
        <f>SUM(R4:S4)</f>
        <v>38</v>
      </c>
      <c r="U4" s="5">
        <f t="shared" si="0"/>
        <v>184.21</v>
      </c>
      <c r="V4" s="2"/>
    </row>
    <row r="5" spans="1:22" ht="12.75">
      <c r="A5" s="49">
        <v>5512</v>
      </c>
      <c r="B5" t="s">
        <v>237</v>
      </c>
      <c r="C5" t="s">
        <v>111</v>
      </c>
      <c r="D5" s="39" t="s">
        <v>253</v>
      </c>
      <c r="E5" s="5">
        <v>49.49</v>
      </c>
      <c r="F5" s="35">
        <v>10</v>
      </c>
      <c r="G5" s="5">
        <f>SUM(E5:F5)</f>
        <v>59.49</v>
      </c>
      <c r="H5" s="5">
        <f>120-G5</f>
        <v>60.51</v>
      </c>
      <c r="I5" s="5">
        <v>39.11</v>
      </c>
      <c r="J5" s="35">
        <v>0</v>
      </c>
      <c r="K5" s="5">
        <f>SUM(I5:J5)</f>
        <v>39.11</v>
      </c>
      <c r="L5" s="5">
        <f>100-K5</f>
        <v>60.89</v>
      </c>
      <c r="M5" s="52">
        <v>34.18</v>
      </c>
      <c r="N5" s="54">
        <v>23</v>
      </c>
      <c r="O5" s="54">
        <v>8</v>
      </c>
      <c r="P5" s="35">
        <f>SUM(N5:O5)</f>
        <v>31</v>
      </c>
      <c r="Q5" s="52">
        <v>47.64</v>
      </c>
      <c r="R5" s="54">
        <v>22</v>
      </c>
      <c r="S5" s="54">
        <v>20</v>
      </c>
      <c r="T5" s="41">
        <f>SUM(R5:S5)</f>
        <v>42</v>
      </c>
      <c r="U5" s="5">
        <f t="shared" si="0"/>
        <v>194.4</v>
      </c>
      <c r="V5" s="2"/>
    </row>
    <row r="6" spans="1:27" ht="12.75">
      <c r="A6" s="4">
        <v>5518</v>
      </c>
      <c r="B6" t="s">
        <v>169</v>
      </c>
      <c r="C6" t="s">
        <v>197</v>
      </c>
      <c r="D6" s="72" t="s">
        <v>293</v>
      </c>
      <c r="E6" s="5"/>
      <c r="F6" s="35">
        <v>120</v>
      </c>
      <c r="G6" s="5">
        <f aca="true" t="shared" si="1" ref="G6:G34">SUM(E6:F6)</f>
        <v>120</v>
      </c>
      <c r="H6" s="5">
        <f aca="true" t="shared" si="2" ref="H6:H34">120-G6</f>
        <v>0</v>
      </c>
      <c r="I6" s="5">
        <v>35.83</v>
      </c>
      <c r="J6" s="35">
        <v>5</v>
      </c>
      <c r="K6" s="5">
        <f aca="true" t="shared" si="3" ref="K6:K34">SUM(I6:J6)</f>
        <v>40.83</v>
      </c>
      <c r="L6" s="5">
        <f aca="true" t="shared" si="4" ref="L6:L34">100-K6</f>
        <v>59.17</v>
      </c>
      <c r="M6" s="5">
        <v>31.88</v>
      </c>
      <c r="N6" s="35">
        <v>25</v>
      </c>
      <c r="O6" s="35">
        <v>0</v>
      </c>
      <c r="P6" s="35">
        <f aca="true" t="shared" si="5" ref="P6:P34">SUM(N6:O6)</f>
        <v>25</v>
      </c>
      <c r="Q6" s="5">
        <v>43.74</v>
      </c>
      <c r="R6" s="35">
        <v>24</v>
      </c>
      <c r="S6" s="35">
        <v>20</v>
      </c>
      <c r="T6" s="35">
        <f aca="true" t="shared" si="6" ref="T6:T34">SUM(R6:S6)</f>
        <v>44</v>
      </c>
      <c r="U6" s="5">
        <f t="shared" si="0"/>
        <v>128.17000000000002</v>
      </c>
      <c r="V6" s="37"/>
      <c r="AA6" s="7"/>
    </row>
    <row r="7" spans="1:27" ht="12.75">
      <c r="A7" s="4">
        <v>5519</v>
      </c>
      <c r="B7" s="1" t="s">
        <v>294</v>
      </c>
      <c r="C7" s="1" t="s">
        <v>295</v>
      </c>
      <c r="D7" s="81" t="s">
        <v>296</v>
      </c>
      <c r="E7" s="5">
        <v>49.33</v>
      </c>
      <c r="F7" s="35">
        <v>0</v>
      </c>
      <c r="G7" s="5">
        <f t="shared" si="1"/>
        <v>49.33</v>
      </c>
      <c r="H7" s="5">
        <f t="shared" si="2"/>
        <v>70.67</v>
      </c>
      <c r="I7" s="5">
        <v>47.56</v>
      </c>
      <c r="J7" s="35">
        <v>0</v>
      </c>
      <c r="K7" s="5">
        <f t="shared" si="3"/>
        <v>47.56</v>
      </c>
      <c r="L7" s="5">
        <f t="shared" si="4"/>
        <v>52.44</v>
      </c>
      <c r="M7" s="5">
        <v>40.99</v>
      </c>
      <c r="N7" s="35">
        <v>15</v>
      </c>
      <c r="O7" s="35">
        <v>0</v>
      </c>
      <c r="P7" s="35">
        <f t="shared" si="5"/>
        <v>15</v>
      </c>
      <c r="Q7" s="5">
        <v>47.56</v>
      </c>
      <c r="R7" s="35">
        <v>21</v>
      </c>
      <c r="S7" s="35">
        <v>0</v>
      </c>
      <c r="T7" s="35">
        <f t="shared" si="6"/>
        <v>21</v>
      </c>
      <c r="U7" s="5">
        <f t="shared" si="0"/>
        <v>159.11</v>
      </c>
      <c r="V7" s="37"/>
      <c r="AA7" s="7"/>
    </row>
    <row r="8" spans="1:27" ht="12.75">
      <c r="A8" s="4">
        <v>5520</v>
      </c>
      <c r="B8" s="1" t="s">
        <v>35</v>
      </c>
      <c r="C8" s="1" t="s">
        <v>297</v>
      </c>
      <c r="D8" s="1" t="s">
        <v>298</v>
      </c>
      <c r="E8" s="5">
        <v>49.81</v>
      </c>
      <c r="F8" s="35">
        <v>5</v>
      </c>
      <c r="G8" s="5">
        <f t="shared" si="1"/>
        <v>54.81</v>
      </c>
      <c r="H8" s="5">
        <f t="shared" si="2"/>
        <v>65.19</v>
      </c>
      <c r="I8" s="5">
        <v>38.6</v>
      </c>
      <c r="J8" s="35">
        <v>5</v>
      </c>
      <c r="K8" s="5">
        <f t="shared" si="3"/>
        <v>43.6</v>
      </c>
      <c r="L8" s="5">
        <f t="shared" si="4"/>
        <v>56.4</v>
      </c>
      <c r="M8" s="5">
        <v>31.68</v>
      </c>
      <c r="N8" s="35">
        <v>22</v>
      </c>
      <c r="O8" s="35">
        <v>0</v>
      </c>
      <c r="P8" s="35">
        <f t="shared" si="5"/>
        <v>22</v>
      </c>
      <c r="Q8" s="5">
        <v>47.22</v>
      </c>
      <c r="R8" s="35">
        <v>15</v>
      </c>
      <c r="S8" s="35">
        <v>9</v>
      </c>
      <c r="T8" s="35">
        <f t="shared" si="6"/>
        <v>24</v>
      </c>
      <c r="U8" s="5">
        <f t="shared" si="0"/>
        <v>167.59</v>
      </c>
      <c r="V8" s="41"/>
      <c r="W8" s="5"/>
      <c r="AA8" s="8"/>
    </row>
    <row r="9" spans="1:22" ht="12.75">
      <c r="A9" s="4">
        <v>5521</v>
      </c>
      <c r="B9" s="1" t="s">
        <v>103</v>
      </c>
      <c r="C9" s="1" t="s">
        <v>67</v>
      </c>
      <c r="D9" s="1" t="s">
        <v>176</v>
      </c>
      <c r="E9" s="5">
        <v>41.87</v>
      </c>
      <c r="F9" s="35">
        <v>0</v>
      </c>
      <c r="G9" s="5">
        <f t="shared" si="1"/>
        <v>41.87</v>
      </c>
      <c r="H9" s="5">
        <f t="shared" si="2"/>
        <v>78.13</v>
      </c>
      <c r="I9" s="5">
        <v>33.03</v>
      </c>
      <c r="J9" s="35">
        <v>0</v>
      </c>
      <c r="K9" s="5">
        <f t="shared" si="3"/>
        <v>33.03</v>
      </c>
      <c r="L9" s="5">
        <f t="shared" si="4"/>
        <v>66.97</v>
      </c>
      <c r="M9" s="5">
        <v>38.58</v>
      </c>
      <c r="N9" s="35">
        <v>27</v>
      </c>
      <c r="O9" s="35">
        <v>0</v>
      </c>
      <c r="P9" s="35">
        <f t="shared" si="5"/>
        <v>27</v>
      </c>
      <c r="Q9" s="5">
        <v>47.21</v>
      </c>
      <c r="R9" s="35">
        <v>26</v>
      </c>
      <c r="S9" s="35">
        <v>20</v>
      </c>
      <c r="T9" s="35">
        <f t="shared" si="6"/>
        <v>46</v>
      </c>
      <c r="U9" s="5">
        <f t="shared" si="0"/>
        <v>218.1</v>
      </c>
      <c r="V9" s="37"/>
    </row>
    <row r="10" spans="1:27" ht="12.75">
      <c r="A10" s="4">
        <v>5522</v>
      </c>
      <c r="B10" s="1" t="s">
        <v>8</v>
      </c>
      <c r="C10" s="1" t="s">
        <v>198</v>
      </c>
      <c r="D10" s="1" t="s">
        <v>299</v>
      </c>
      <c r="E10" s="5">
        <v>39.71</v>
      </c>
      <c r="F10" s="35">
        <v>0</v>
      </c>
      <c r="G10" s="5">
        <f t="shared" si="1"/>
        <v>39.71</v>
      </c>
      <c r="H10" s="5">
        <f t="shared" si="2"/>
        <v>80.28999999999999</v>
      </c>
      <c r="I10" s="5">
        <v>32.56</v>
      </c>
      <c r="J10" s="35">
        <v>0</v>
      </c>
      <c r="K10" s="5">
        <f t="shared" si="3"/>
        <v>32.56</v>
      </c>
      <c r="L10" s="5">
        <f t="shared" si="4"/>
        <v>67.44</v>
      </c>
      <c r="M10" s="5">
        <v>32.22</v>
      </c>
      <c r="N10" s="35">
        <v>25</v>
      </c>
      <c r="O10" s="35">
        <v>8</v>
      </c>
      <c r="P10" s="35">
        <f t="shared" si="5"/>
        <v>33</v>
      </c>
      <c r="Q10" s="5">
        <v>42.22</v>
      </c>
      <c r="R10" s="35">
        <v>12</v>
      </c>
      <c r="S10" s="35">
        <v>9</v>
      </c>
      <c r="T10" s="35">
        <f t="shared" si="6"/>
        <v>21</v>
      </c>
      <c r="U10" s="5">
        <f t="shared" si="0"/>
        <v>201.73</v>
      </c>
      <c r="V10" s="37"/>
      <c r="AA10" s="8"/>
    </row>
    <row r="11" spans="1:27" ht="12.75">
      <c r="A11" s="4">
        <v>5523</v>
      </c>
      <c r="B11" s="1" t="s">
        <v>221</v>
      </c>
      <c r="C11" s="1" t="s">
        <v>300</v>
      </c>
      <c r="D11" s="1" t="s">
        <v>82</v>
      </c>
      <c r="E11" s="5"/>
      <c r="F11" s="35">
        <v>120</v>
      </c>
      <c r="G11" s="5">
        <f t="shared" si="1"/>
        <v>120</v>
      </c>
      <c r="H11" s="5">
        <f t="shared" si="2"/>
        <v>0</v>
      </c>
      <c r="I11" s="5">
        <v>31.65</v>
      </c>
      <c r="J11" s="35">
        <v>0</v>
      </c>
      <c r="K11" s="5">
        <f t="shared" si="3"/>
        <v>31.65</v>
      </c>
      <c r="L11" s="5">
        <f t="shared" si="4"/>
        <v>68.35</v>
      </c>
      <c r="M11" s="5">
        <v>33.63</v>
      </c>
      <c r="N11" s="35">
        <v>27</v>
      </c>
      <c r="O11" s="35">
        <v>0</v>
      </c>
      <c r="P11" s="35">
        <f t="shared" si="5"/>
        <v>27</v>
      </c>
      <c r="Q11" s="5">
        <v>47.22</v>
      </c>
      <c r="R11" s="35">
        <v>25</v>
      </c>
      <c r="S11" s="35">
        <v>20</v>
      </c>
      <c r="T11" s="35">
        <f t="shared" si="6"/>
        <v>45</v>
      </c>
      <c r="U11" s="5">
        <f t="shared" si="0"/>
        <v>140.35</v>
      </c>
      <c r="V11" s="37"/>
      <c r="AA11" s="8"/>
    </row>
    <row r="12" spans="1:27" ht="12.75">
      <c r="A12" s="4">
        <v>5524</v>
      </c>
      <c r="B12" s="1" t="s">
        <v>301</v>
      </c>
      <c r="C12" s="1" t="s">
        <v>302</v>
      </c>
      <c r="D12" s="1" t="s">
        <v>194</v>
      </c>
      <c r="E12" s="5">
        <v>45.41</v>
      </c>
      <c r="F12" s="35">
        <v>15</v>
      </c>
      <c r="G12" s="5">
        <f t="shared" si="1"/>
        <v>60.41</v>
      </c>
      <c r="H12" s="5">
        <f t="shared" si="2"/>
        <v>59.59</v>
      </c>
      <c r="I12" s="5">
        <v>36.52</v>
      </c>
      <c r="J12" s="35">
        <v>0</v>
      </c>
      <c r="K12" s="5">
        <f t="shared" si="3"/>
        <v>36.52</v>
      </c>
      <c r="L12" s="5">
        <f t="shared" si="4"/>
        <v>63.48</v>
      </c>
      <c r="M12" s="5">
        <v>32.92</v>
      </c>
      <c r="N12" s="35">
        <v>24</v>
      </c>
      <c r="O12" s="35">
        <v>8</v>
      </c>
      <c r="P12" s="35">
        <f t="shared" si="5"/>
        <v>32</v>
      </c>
      <c r="Q12" s="5">
        <v>45.28</v>
      </c>
      <c r="R12" s="35">
        <v>23</v>
      </c>
      <c r="S12" s="35">
        <v>20</v>
      </c>
      <c r="T12" s="35">
        <f t="shared" si="6"/>
        <v>43</v>
      </c>
      <c r="U12" s="5">
        <f t="shared" si="0"/>
        <v>198.07</v>
      </c>
      <c r="V12" s="41"/>
      <c r="AA12" s="7"/>
    </row>
    <row r="13" spans="1:27" ht="12.75">
      <c r="A13" s="4">
        <v>5525</v>
      </c>
      <c r="B13" s="1" t="s">
        <v>36</v>
      </c>
      <c r="C13" s="1" t="s">
        <v>51</v>
      </c>
      <c r="D13" s="1" t="s">
        <v>303</v>
      </c>
      <c r="E13" s="5">
        <v>39.9</v>
      </c>
      <c r="F13" s="35">
        <v>0</v>
      </c>
      <c r="G13" s="5">
        <f t="shared" si="1"/>
        <v>39.9</v>
      </c>
      <c r="H13" s="5">
        <f t="shared" si="2"/>
        <v>80.1</v>
      </c>
      <c r="I13" s="5">
        <v>32.2</v>
      </c>
      <c r="J13" s="35">
        <v>0</v>
      </c>
      <c r="K13" s="5">
        <f t="shared" si="3"/>
        <v>32.2</v>
      </c>
      <c r="L13" s="5">
        <f t="shared" si="4"/>
        <v>67.8</v>
      </c>
      <c r="M13" s="5">
        <v>34.33</v>
      </c>
      <c r="N13" s="35">
        <v>25</v>
      </c>
      <c r="O13" s="35">
        <v>8</v>
      </c>
      <c r="P13" s="35">
        <f t="shared" si="5"/>
        <v>33</v>
      </c>
      <c r="Q13" s="5">
        <v>48.47</v>
      </c>
      <c r="R13" s="35">
        <v>27</v>
      </c>
      <c r="S13" s="35">
        <v>20</v>
      </c>
      <c r="T13" s="35">
        <f t="shared" si="6"/>
        <v>47</v>
      </c>
      <c r="U13" s="5">
        <f t="shared" si="0"/>
        <v>227.89999999999998</v>
      </c>
      <c r="V13" s="41"/>
      <c r="AA13" s="7"/>
    </row>
    <row r="14" spans="1:22" ht="12.75">
      <c r="A14" s="4">
        <v>5526</v>
      </c>
      <c r="B14" s="1" t="s">
        <v>199</v>
      </c>
      <c r="C14" s="1" t="s">
        <v>200</v>
      </c>
      <c r="D14" s="1" t="s">
        <v>304</v>
      </c>
      <c r="E14" s="5">
        <v>46.51</v>
      </c>
      <c r="F14" s="35">
        <v>15</v>
      </c>
      <c r="G14" s="5">
        <f t="shared" si="1"/>
        <v>61.51</v>
      </c>
      <c r="H14" s="5">
        <f t="shared" si="2"/>
        <v>58.49</v>
      </c>
      <c r="I14" s="5">
        <v>36.84</v>
      </c>
      <c r="J14" s="35">
        <v>5</v>
      </c>
      <c r="K14" s="5">
        <f t="shared" si="3"/>
        <v>41.84</v>
      </c>
      <c r="L14" s="5">
        <f t="shared" si="4"/>
        <v>58.16</v>
      </c>
      <c r="M14" s="5">
        <v>32.9</v>
      </c>
      <c r="N14" s="35">
        <v>23</v>
      </c>
      <c r="O14" s="35">
        <v>0</v>
      </c>
      <c r="P14" s="35">
        <f t="shared" si="5"/>
        <v>23</v>
      </c>
      <c r="Q14" s="5">
        <v>47.36</v>
      </c>
      <c r="R14" s="35">
        <v>8</v>
      </c>
      <c r="S14" s="35">
        <v>9</v>
      </c>
      <c r="T14" s="35">
        <f t="shared" si="6"/>
        <v>17</v>
      </c>
      <c r="U14" s="5">
        <f t="shared" si="0"/>
        <v>156.65</v>
      </c>
      <c r="V14" s="41"/>
    </row>
    <row r="15" spans="1:22" ht="12.75">
      <c r="A15" s="4">
        <v>5527</v>
      </c>
      <c r="B15" s="1" t="s">
        <v>70</v>
      </c>
      <c r="C15" s="1" t="s">
        <v>211</v>
      </c>
      <c r="D15" s="39" t="s">
        <v>299</v>
      </c>
      <c r="E15" s="5">
        <v>42.46</v>
      </c>
      <c r="F15" s="35">
        <v>0</v>
      </c>
      <c r="G15" s="5">
        <f t="shared" si="1"/>
        <v>42.46</v>
      </c>
      <c r="H15" s="5">
        <f t="shared" si="2"/>
        <v>77.53999999999999</v>
      </c>
      <c r="I15" s="5">
        <v>34.77</v>
      </c>
      <c r="J15" s="35">
        <v>5</v>
      </c>
      <c r="K15" s="5">
        <f t="shared" si="3"/>
        <v>39.77</v>
      </c>
      <c r="L15" s="5">
        <f t="shared" si="4"/>
        <v>60.23</v>
      </c>
      <c r="M15" s="5">
        <v>32.9</v>
      </c>
      <c r="N15" s="35">
        <v>26</v>
      </c>
      <c r="O15" s="35">
        <v>0</v>
      </c>
      <c r="P15" s="35">
        <f t="shared" si="5"/>
        <v>26</v>
      </c>
      <c r="Q15" s="5">
        <v>43.44</v>
      </c>
      <c r="R15" s="35">
        <v>23</v>
      </c>
      <c r="S15" s="35">
        <v>27</v>
      </c>
      <c r="T15" s="35">
        <f t="shared" si="6"/>
        <v>50</v>
      </c>
      <c r="U15" s="5">
        <f t="shared" si="0"/>
        <v>213.76999999999998</v>
      </c>
      <c r="V15" s="41"/>
    </row>
    <row r="16" spans="1:22" ht="12.75">
      <c r="A16" s="4">
        <v>5528</v>
      </c>
      <c r="B16" s="1" t="s">
        <v>305</v>
      </c>
      <c r="C16" s="1" t="s">
        <v>91</v>
      </c>
      <c r="D16" s="1" t="s">
        <v>201</v>
      </c>
      <c r="E16" s="5">
        <v>47.34</v>
      </c>
      <c r="F16" s="35">
        <v>20</v>
      </c>
      <c r="G16" s="5">
        <f t="shared" si="1"/>
        <v>67.34</v>
      </c>
      <c r="H16" s="5">
        <f t="shared" si="2"/>
        <v>52.66</v>
      </c>
      <c r="I16" s="5">
        <v>37.16</v>
      </c>
      <c r="J16" s="35">
        <v>5</v>
      </c>
      <c r="K16" s="5">
        <f t="shared" si="3"/>
        <v>42.16</v>
      </c>
      <c r="L16" s="5">
        <f t="shared" si="4"/>
        <v>57.84</v>
      </c>
      <c r="M16" s="5">
        <v>35.45</v>
      </c>
      <c r="N16" s="35">
        <v>25</v>
      </c>
      <c r="O16" s="35">
        <v>0</v>
      </c>
      <c r="P16" s="35">
        <f t="shared" si="5"/>
        <v>25</v>
      </c>
      <c r="Q16" s="5">
        <v>42.4</v>
      </c>
      <c r="R16" s="35">
        <v>17</v>
      </c>
      <c r="S16" s="35">
        <v>20</v>
      </c>
      <c r="T16" s="35">
        <f t="shared" si="6"/>
        <v>37</v>
      </c>
      <c r="U16" s="5">
        <f t="shared" si="0"/>
        <v>172.5</v>
      </c>
      <c r="V16" s="41"/>
    </row>
    <row r="17" spans="1:22" ht="12.75">
      <c r="A17" s="4">
        <v>5529</v>
      </c>
      <c r="B17" s="1" t="s">
        <v>306</v>
      </c>
      <c r="C17" s="1" t="s">
        <v>307</v>
      </c>
      <c r="D17" s="72" t="s">
        <v>308</v>
      </c>
      <c r="E17" s="5">
        <v>50.79</v>
      </c>
      <c r="F17" s="35">
        <v>10</v>
      </c>
      <c r="G17" s="5">
        <f t="shared" si="1"/>
        <v>60.79</v>
      </c>
      <c r="H17" s="5">
        <f t="shared" si="2"/>
        <v>59.21</v>
      </c>
      <c r="I17" s="5">
        <v>43.64</v>
      </c>
      <c r="J17" s="35">
        <v>5</v>
      </c>
      <c r="K17" s="5">
        <f t="shared" si="3"/>
        <v>48.64</v>
      </c>
      <c r="L17" s="5">
        <f t="shared" si="4"/>
        <v>51.36</v>
      </c>
      <c r="M17" s="5" t="s">
        <v>416</v>
      </c>
      <c r="N17" s="35"/>
      <c r="O17" s="35"/>
      <c r="P17" s="35">
        <f t="shared" si="5"/>
        <v>0</v>
      </c>
      <c r="Q17" s="5" t="s">
        <v>416</v>
      </c>
      <c r="R17" s="35"/>
      <c r="S17" s="35"/>
      <c r="T17" s="35">
        <f t="shared" si="6"/>
        <v>0</v>
      </c>
      <c r="U17" s="5">
        <f t="shared" si="0"/>
        <v>110.57</v>
      </c>
      <c r="V17" s="41"/>
    </row>
    <row r="18" spans="1:22" ht="12.75">
      <c r="A18" s="4">
        <v>5530</v>
      </c>
      <c r="B18" s="1" t="s">
        <v>208</v>
      </c>
      <c r="C18" s="1" t="s">
        <v>209</v>
      </c>
      <c r="D18" s="1" t="s">
        <v>82</v>
      </c>
      <c r="E18" s="5">
        <v>46.47</v>
      </c>
      <c r="F18" s="35">
        <v>0</v>
      </c>
      <c r="G18" s="5">
        <f t="shared" si="1"/>
        <v>46.47</v>
      </c>
      <c r="H18" s="5">
        <f t="shared" si="2"/>
        <v>73.53</v>
      </c>
      <c r="I18" s="5"/>
      <c r="J18" s="35">
        <v>100</v>
      </c>
      <c r="K18" s="5">
        <f t="shared" si="3"/>
        <v>100</v>
      </c>
      <c r="L18" s="5">
        <f t="shared" si="4"/>
        <v>0</v>
      </c>
      <c r="M18" s="5">
        <v>32.87</v>
      </c>
      <c r="N18" s="35">
        <v>22</v>
      </c>
      <c r="O18" s="35">
        <v>8</v>
      </c>
      <c r="P18" s="35">
        <f t="shared" si="5"/>
        <v>30</v>
      </c>
      <c r="Q18" s="5">
        <v>42.11</v>
      </c>
      <c r="R18" s="35">
        <v>13</v>
      </c>
      <c r="S18" s="35">
        <v>27</v>
      </c>
      <c r="T18" s="35">
        <f t="shared" si="6"/>
        <v>40</v>
      </c>
      <c r="U18" s="5">
        <f t="shared" si="0"/>
        <v>143.53</v>
      </c>
      <c r="V18" s="35"/>
    </row>
    <row r="19" spans="1:22" ht="12.75">
      <c r="A19" s="4">
        <v>5531</v>
      </c>
      <c r="B19" s="1" t="s">
        <v>179</v>
      </c>
      <c r="C19" s="1" t="s">
        <v>246</v>
      </c>
      <c r="D19" s="1" t="s">
        <v>82</v>
      </c>
      <c r="E19" s="5">
        <v>45.38</v>
      </c>
      <c r="F19" s="35">
        <v>10</v>
      </c>
      <c r="G19" s="5">
        <f t="shared" si="1"/>
        <v>55.38</v>
      </c>
      <c r="H19" s="5">
        <f t="shared" si="2"/>
        <v>64.62</v>
      </c>
      <c r="I19" s="5">
        <v>45.42</v>
      </c>
      <c r="J19" s="35">
        <v>15</v>
      </c>
      <c r="K19" s="5">
        <f t="shared" si="3"/>
        <v>60.42</v>
      </c>
      <c r="L19" s="5">
        <f t="shared" si="4"/>
        <v>39.58</v>
      </c>
      <c r="M19" s="5">
        <v>35.5</v>
      </c>
      <c r="N19" s="35">
        <v>25</v>
      </c>
      <c r="O19" s="35">
        <v>0</v>
      </c>
      <c r="P19" s="35">
        <f t="shared" si="5"/>
        <v>25</v>
      </c>
      <c r="Q19" s="5">
        <v>51.88</v>
      </c>
      <c r="R19" s="35">
        <v>19</v>
      </c>
      <c r="S19" s="35">
        <v>0</v>
      </c>
      <c r="T19" s="35">
        <f t="shared" si="6"/>
        <v>19</v>
      </c>
      <c r="U19" s="5">
        <f t="shared" si="0"/>
        <v>148.2</v>
      </c>
      <c r="V19" s="35"/>
    </row>
    <row r="20" spans="1:22" ht="12.75">
      <c r="A20" s="4">
        <v>5532</v>
      </c>
      <c r="B20" s="1" t="s">
        <v>97</v>
      </c>
      <c r="C20" s="1" t="s">
        <v>309</v>
      </c>
      <c r="D20" s="1" t="s">
        <v>82</v>
      </c>
      <c r="E20" s="5"/>
      <c r="F20" s="35">
        <v>120</v>
      </c>
      <c r="G20" s="5">
        <f t="shared" si="1"/>
        <v>120</v>
      </c>
      <c r="H20" s="5">
        <f t="shared" si="2"/>
        <v>0</v>
      </c>
      <c r="I20" s="5">
        <v>36.92</v>
      </c>
      <c r="J20" s="35">
        <v>10</v>
      </c>
      <c r="K20" s="5">
        <f t="shared" si="3"/>
        <v>46.92</v>
      </c>
      <c r="L20" s="5">
        <f t="shared" si="4"/>
        <v>53.08</v>
      </c>
      <c r="M20" s="5">
        <v>32.02</v>
      </c>
      <c r="N20" s="35">
        <v>24</v>
      </c>
      <c r="O20" s="35">
        <v>8</v>
      </c>
      <c r="P20" s="35">
        <f t="shared" si="5"/>
        <v>32</v>
      </c>
      <c r="Q20" s="5">
        <v>31.33</v>
      </c>
      <c r="R20" s="35">
        <v>6</v>
      </c>
      <c r="S20" s="35">
        <v>20</v>
      </c>
      <c r="T20" s="35">
        <f t="shared" si="6"/>
        <v>26</v>
      </c>
      <c r="U20" s="5">
        <f t="shared" si="0"/>
        <v>111.08</v>
      </c>
      <c r="V20" s="35"/>
    </row>
    <row r="21" spans="1:22" ht="12.75">
      <c r="A21" s="4">
        <v>5533</v>
      </c>
      <c r="B21" s="1" t="s">
        <v>226</v>
      </c>
      <c r="C21" s="1" t="s">
        <v>310</v>
      </c>
      <c r="D21" s="1" t="s">
        <v>82</v>
      </c>
      <c r="E21" s="5"/>
      <c r="F21" s="35">
        <v>120</v>
      </c>
      <c r="G21" s="5">
        <f t="shared" si="1"/>
        <v>120</v>
      </c>
      <c r="H21" s="5">
        <f t="shared" si="2"/>
        <v>0</v>
      </c>
      <c r="I21" s="5"/>
      <c r="J21" s="35">
        <v>100</v>
      </c>
      <c r="K21" s="5">
        <f t="shared" si="3"/>
        <v>100</v>
      </c>
      <c r="L21" s="5">
        <f t="shared" si="4"/>
        <v>0</v>
      </c>
      <c r="M21" s="5">
        <v>35.13</v>
      </c>
      <c r="N21" s="35">
        <v>15</v>
      </c>
      <c r="O21" s="35">
        <v>8</v>
      </c>
      <c r="P21" s="35">
        <f t="shared" si="5"/>
        <v>23</v>
      </c>
      <c r="Q21" s="5">
        <v>47.9</v>
      </c>
      <c r="R21" s="35">
        <v>23</v>
      </c>
      <c r="S21" s="35">
        <v>9</v>
      </c>
      <c r="T21" s="35">
        <f t="shared" si="6"/>
        <v>32</v>
      </c>
      <c r="U21" s="5">
        <f t="shared" si="0"/>
        <v>55</v>
      </c>
      <c r="V21" s="35"/>
    </row>
    <row r="22" spans="1:22" ht="12.75">
      <c r="A22" s="4">
        <v>5534</v>
      </c>
      <c r="B22" s="1" t="s">
        <v>145</v>
      </c>
      <c r="C22" s="1" t="s">
        <v>210</v>
      </c>
      <c r="D22" s="1" t="s">
        <v>311</v>
      </c>
      <c r="E22" s="5">
        <v>42.3</v>
      </c>
      <c r="F22" s="35">
        <v>5</v>
      </c>
      <c r="G22" s="5">
        <f t="shared" si="1"/>
        <v>47.3</v>
      </c>
      <c r="H22" s="5">
        <f t="shared" si="2"/>
        <v>72.7</v>
      </c>
      <c r="I22" s="5">
        <v>36.5</v>
      </c>
      <c r="J22" s="35">
        <v>10</v>
      </c>
      <c r="K22" s="5">
        <f t="shared" si="3"/>
        <v>46.5</v>
      </c>
      <c r="L22" s="5">
        <f t="shared" si="4"/>
        <v>53.5</v>
      </c>
      <c r="M22" s="5">
        <v>32.91</v>
      </c>
      <c r="N22" s="35">
        <v>19</v>
      </c>
      <c r="O22" s="35">
        <v>8</v>
      </c>
      <c r="P22" s="35">
        <f t="shared" si="5"/>
        <v>27</v>
      </c>
      <c r="Q22" s="5">
        <v>38.66</v>
      </c>
      <c r="R22" s="35">
        <v>24</v>
      </c>
      <c r="S22" s="35">
        <v>9</v>
      </c>
      <c r="T22" s="35">
        <f t="shared" si="6"/>
        <v>33</v>
      </c>
      <c r="U22" s="5">
        <f t="shared" si="0"/>
        <v>186.2</v>
      </c>
      <c r="V22" s="35"/>
    </row>
    <row r="23" spans="1:22" ht="12.75">
      <c r="A23" s="4">
        <v>5535</v>
      </c>
      <c r="B23" s="1" t="s">
        <v>195</v>
      </c>
      <c r="C23" s="1" t="s">
        <v>212</v>
      </c>
      <c r="D23" s="1" t="s">
        <v>201</v>
      </c>
      <c r="E23" s="5">
        <v>40.27</v>
      </c>
      <c r="F23" s="35">
        <v>5</v>
      </c>
      <c r="G23" s="5">
        <f t="shared" si="1"/>
        <v>45.27</v>
      </c>
      <c r="H23" s="5">
        <f t="shared" si="2"/>
        <v>74.72999999999999</v>
      </c>
      <c r="I23" s="5">
        <v>33.39</v>
      </c>
      <c r="J23" s="35">
        <v>0</v>
      </c>
      <c r="K23" s="5">
        <f t="shared" si="3"/>
        <v>33.39</v>
      </c>
      <c r="L23" s="5">
        <f t="shared" si="4"/>
        <v>66.61</v>
      </c>
      <c r="M23" s="5">
        <v>33.73</v>
      </c>
      <c r="N23" s="35">
        <v>22</v>
      </c>
      <c r="O23" s="35">
        <v>8</v>
      </c>
      <c r="P23" s="35">
        <f t="shared" si="5"/>
        <v>30</v>
      </c>
      <c r="Q23" s="5">
        <v>17.11</v>
      </c>
      <c r="R23" s="35">
        <v>6</v>
      </c>
      <c r="S23" s="35">
        <v>0</v>
      </c>
      <c r="T23" s="35">
        <f t="shared" si="6"/>
        <v>6</v>
      </c>
      <c r="U23" s="5">
        <f t="shared" si="0"/>
        <v>177.33999999999997</v>
      </c>
      <c r="V23" s="35"/>
    </row>
    <row r="24" spans="1:22" ht="12.75">
      <c r="A24" s="4">
        <v>5536</v>
      </c>
      <c r="B24" s="1" t="s">
        <v>105</v>
      </c>
      <c r="C24" s="1" t="s">
        <v>312</v>
      </c>
      <c r="D24" s="1" t="s">
        <v>304</v>
      </c>
      <c r="E24" s="5"/>
      <c r="F24" s="35">
        <v>120</v>
      </c>
      <c r="G24" s="5">
        <f t="shared" si="1"/>
        <v>120</v>
      </c>
      <c r="H24" s="5">
        <f t="shared" si="2"/>
        <v>0</v>
      </c>
      <c r="I24" s="5">
        <v>36.75</v>
      </c>
      <c r="J24" s="35">
        <v>20</v>
      </c>
      <c r="K24" s="5">
        <f t="shared" si="3"/>
        <v>56.75</v>
      </c>
      <c r="L24" s="5">
        <f t="shared" si="4"/>
        <v>43.25</v>
      </c>
      <c r="M24" s="5">
        <v>32.31</v>
      </c>
      <c r="N24" s="35">
        <v>15</v>
      </c>
      <c r="O24" s="35">
        <v>0</v>
      </c>
      <c r="P24" s="35">
        <f t="shared" si="5"/>
        <v>15</v>
      </c>
      <c r="Q24" s="5">
        <v>47.66</v>
      </c>
      <c r="R24" s="35">
        <v>15</v>
      </c>
      <c r="S24" s="35">
        <v>9</v>
      </c>
      <c r="T24" s="35">
        <f t="shared" si="6"/>
        <v>24</v>
      </c>
      <c r="U24" s="5">
        <f t="shared" si="0"/>
        <v>82.25</v>
      </c>
      <c r="V24" s="35"/>
    </row>
    <row r="25" spans="1:22" ht="12.75">
      <c r="A25" s="4">
        <v>5537</v>
      </c>
      <c r="B25" s="1" t="s">
        <v>313</v>
      </c>
      <c r="C25" s="1" t="s">
        <v>314</v>
      </c>
      <c r="D25" s="1" t="s">
        <v>315</v>
      </c>
      <c r="E25" s="5">
        <v>40.06</v>
      </c>
      <c r="F25" s="35">
        <v>15</v>
      </c>
      <c r="G25" s="5">
        <f t="shared" si="1"/>
        <v>55.06</v>
      </c>
      <c r="H25" s="5">
        <f t="shared" si="2"/>
        <v>64.94</v>
      </c>
      <c r="I25" s="5">
        <v>32.66</v>
      </c>
      <c r="J25" s="35">
        <v>5</v>
      </c>
      <c r="K25" s="5">
        <f t="shared" si="3"/>
        <v>37.66</v>
      </c>
      <c r="L25" s="5">
        <f t="shared" si="4"/>
        <v>62.34</v>
      </c>
      <c r="M25" s="5">
        <v>33.73</v>
      </c>
      <c r="N25" s="35">
        <v>19</v>
      </c>
      <c r="O25" s="35">
        <v>8</v>
      </c>
      <c r="P25" s="35">
        <f t="shared" si="5"/>
        <v>27</v>
      </c>
      <c r="Q25" s="5">
        <v>46.52</v>
      </c>
      <c r="R25" s="35">
        <v>26</v>
      </c>
      <c r="S25" s="35">
        <v>20</v>
      </c>
      <c r="T25" s="35">
        <f t="shared" si="6"/>
        <v>46</v>
      </c>
      <c r="U25" s="5">
        <f t="shared" si="0"/>
        <v>200.28</v>
      </c>
      <c r="V25" s="35"/>
    </row>
    <row r="26" spans="1:22" ht="12.75">
      <c r="A26" s="4">
        <v>5538</v>
      </c>
      <c r="B26" s="1" t="s">
        <v>117</v>
      </c>
      <c r="C26" s="1" t="s">
        <v>124</v>
      </c>
      <c r="D26" s="1" t="s">
        <v>82</v>
      </c>
      <c r="E26" s="5"/>
      <c r="F26" s="35">
        <v>120</v>
      </c>
      <c r="G26" s="5">
        <f t="shared" si="1"/>
        <v>120</v>
      </c>
      <c r="H26" s="5">
        <f t="shared" si="2"/>
        <v>0</v>
      </c>
      <c r="I26" s="5"/>
      <c r="J26" s="35">
        <v>100</v>
      </c>
      <c r="K26" s="5">
        <f t="shared" si="3"/>
        <v>100</v>
      </c>
      <c r="L26" s="5">
        <f t="shared" si="4"/>
        <v>0</v>
      </c>
      <c r="M26" s="5" t="s">
        <v>416</v>
      </c>
      <c r="N26" s="35"/>
      <c r="O26" s="35"/>
      <c r="P26" s="35">
        <f t="shared" si="5"/>
        <v>0</v>
      </c>
      <c r="Q26" s="5" t="s">
        <v>416</v>
      </c>
      <c r="R26" s="35"/>
      <c r="S26" s="35"/>
      <c r="T26" s="35">
        <f t="shared" si="6"/>
        <v>0</v>
      </c>
      <c r="U26" s="5">
        <f t="shared" si="0"/>
        <v>0</v>
      </c>
      <c r="V26" s="35"/>
    </row>
    <row r="27" spans="1:22" ht="12.75">
      <c r="A27" s="4">
        <v>5539</v>
      </c>
      <c r="B27" s="1" t="s">
        <v>80</v>
      </c>
      <c r="C27" s="1" t="s">
        <v>114</v>
      </c>
      <c r="D27" s="1" t="s">
        <v>316</v>
      </c>
      <c r="E27" s="5">
        <v>42.15</v>
      </c>
      <c r="F27" s="35">
        <v>0</v>
      </c>
      <c r="G27" s="5">
        <f t="shared" si="1"/>
        <v>42.15</v>
      </c>
      <c r="H27" s="5">
        <f t="shared" si="2"/>
        <v>77.85</v>
      </c>
      <c r="I27" s="5">
        <v>34.04</v>
      </c>
      <c r="J27" s="35">
        <v>0</v>
      </c>
      <c r="K27" s="5">
        <f t="shared" si="3"/>
        <v>34.04</v>
      </c>
      <c r="L27" s="5">
        <f t="shared" si="4"/>
        <v>65.96000000000001</v>
      </c>
      <c r="M27" s="5">
        <v>30.93</v>
      </c>
      <c r="N27" s="35">
        <v>17</v>
      </c>
      <c r="O27" s="35">
        <v>8</v>
      </c>
      <c r="P27" s="35">
        <f t="shared" si="5"/>
        <v>25</v>
      </c>
      <c r="Q27" s="5">
        <v>47.94</v>
      </c>
      <c r="R27" s="35">
        <v>17</v>
      </c>
      <c r="S27" s="35">
        <v>20</v>
      </c>
      <c r="T27" s="35">
        <f t="shared" si="6"/>
        <v>37</v>
      </c>
      <c r="U27" s="5">
        <f t="shared" si="0"/>
        <v>205.81</v>
      </c>
      <c r="V27" s="35"/>
    </row>
    <row r="28" spans="1:22" ht="12.75">
      <c r="A28" s="4">
        <v>5540</v>
      </c>
      <c r="B28" s="8" t="s">
        <v>317</v>
      </c>
      <c r="C28" t="s">
        <v>318</v>
      </c>
      <c r="D28" s="72" t="s">
        <v>296</v>
      </c>
      <c r="E28" s="5">
        <v>48.35</v>
      </c>
      <c r="F28" s="35">
        <v>0</v>
      </c>
      <c r="G28" s="5">
        <f t="shared" si="1"/>
        <v>48.35</v>
      </c>
      <c r="H28" s="5">
        <f t="shared" si="2"/>
        <v>71.65</v>
      </c>
      <c r="I28" s="5">
        <v>41.13</v>
      </c>
      <c r="J28" s="35">
        <v>0</v>
      </c>
      <c r="K28" s="5">
        <f t="shared" si="3"/>
        <v>41.13</v>
      </c>
      <c r="L28" s="5">
        <f t="shared" si="4"/>
        <v>58.87</v>
      </c>
      <c r="M28" s="5">
        <v>33.36</v>
      </c>
      <c r="N28" s="35">
        <v>20</v>
      </c>
      <c r="O28" s="35">
        <v>8</v>
      </c>
      <c r="P28" s="35">
        <f t="shared" si="5"/>
        <v>28</v>
      </c>
      <c r="Q28" s="5">
        <v>54.82</v>
      </c>
      <c r="R28" s="35">
        <v>12</v>
      </c>
      <c r="S28" s="35">
        <v>9</v>
      </c>
      <c r="T28" s="35">
        <f t="shared" si="6"/>
        <v>21</v>
      </c>
      <c r="U28" s="5">
        <f t="shared" si="0"/>
        <v>179.52</v>
      </c>
      <c r="V28" s="35"/>
    </row>
    <row r="29" spans="1:22" ht="12.75">
      <c r="A29" s="4">
        <v>5541</v>
      </c>
      <c r="B29" s="1" t="s">
        <v>301</v>
      </c>
      <c r="C29" s="1" t="s">
        <v>319</v>
      </c>
      <c r="D29" s="1" t="s">
        <v>315</v>
      </c>
      <c r="E29" s="5">
        <v>45.33</v>
      </c>
      <c r="F29" s="35">
        <v>5</v>
      </c>
      <c r="G29" s="5">
        <f t="shared" si="1"/>
        <v>50.33</v>
      </c>
      <c r="H29" s="5">
        <f t="shared" si="2"/>
        <v>69.67</v>
      </c>
      <c r="I29" s="5">
        <v>36.91</v>
      </c>
      <c r="J29" s="35">
        <v>10</v>
      </c>
      <c r="K29" s="5">
        <f t="shared" si="3"/>
        <v>46.91</v>
      </c>
      <c r="L29" s="5">
        <f t="shared" si="4"/>
        <v>53.09</v>
      </c>
      <c r="M29" s="5">
        <v>34.46</v>
      </c>
      <c r="N29" s="35">
        <v>25</v>
      </c>
      <c r="O29" s="35">
        <v>8</v>
      </c>
      <c r="P29" s="35">
        <f t="shared" si="5"/>
        <v>33</v>
      </c>
      <c r="Q29" s="5">
        <v>45.34</v>
      </c>
      <c r="R29" s="35">
        <v>21</v>
      </c>
      <c r="S29" s="35">
        <v>20</v>
      </c>
      <c r="T29" s="35">
        <f t="shared" si="6"/>
        <v>41</v>
      </c>
      <c r="U29" s="5">
        <f t="shared" si="0"/>
        <v>196.76</v>
      </c>
      <c r="V29" s="35"/>
    </row>
    <row r="30" spans="1:22" ht="12.75">
      <c r="A30" s="4">
        <v>5542</v>
      </c>
      <c r="B30" s="1" t="s">
        <v>254</v>
      </c>
      <c r="C30" s="1" t="s">
        <v>116</v>
      </c>
      <c r="D30" s="1" t="s">
        <v>189</v>
      </c>
      <c r="E30" s="5">
        <v>40.95</v>
      </c>
      <c r="F30" s="35">
        <v>0</v>
      </c>
      <c r="G30" s="5">
        <f t="shared" si="1"/>
        <v>40.95</v>
      </c>
      <c r="H30" s="5">
        <f t="shared" si="2"/>
        <v>79.05</v>
      </c>
      <c r="I30" s="5">
        <v>31.31</v>
      </c>
      <c r="J30" s="35">
        <v>0</v>
      </c>
      <c r="K30" s="5">
        <f t="shared" si="3"/>
        <v>31.31</v>
      </c>
      <c r="L30" s="5">
        <f t="shared" si="4"/>
        <v>68.69</v>
      </c>
      <c r="M30" s="5">
        <v>30.43</v>
      </c>
      <c r="N30" s="35">
        <v>26</v>
      </c>
      <c r="O30" s="35">
        <v>0</v>
      </c>
      <c r="P30" s="35">
        <f t="shared" si="5"/>
        <v>26</v>
      </c>
      <c r="Q30" s="5">
        <v>46.88</v>
      </c>
      <c r="R30" s="35">
        <v>26</v>
      </c>
      <c r="S30" s="35">
        <v>20</v>
      </c>
      <c r="T30" s="35">
        <f t="shared" si="6"/>
        <v>46</v>
      </c>
      <c r="U30" s="5">
        <f t="shared" si="0"/>
        <v>219.74</v>
      </c>
      <c r="V30" s="35"/>
    </row>
    <row r="31" spans="1:22" ht="12.75">
      <c r="A31" s="4">
        <v>5543</v>
      </c>
      <c r="B31" s="1" t="s">
        <v>3</v>
      </c>
      <c r="C31" s="1" t="s">
        <v>121</v>
      </c>
      <c r="D31" s="1" t="s">
        <v>303</v>
      </c>
      <c r="E31" s="5">
        <v>37.94</v>
      </c>
      <c r="F31" s="35">
        <v>0</v>
      </c>
      <c r="G31" s="5">
        <f t="shared" si="1"/>
        <v>37.94</v>
      </c>
      <c r="H31" s="5">
        <f t="shared" si="2"/>
        <v>82.06</v>
      </c>
      <c r="I31" s="5">
        <v>30.84</v>
      </c>
      <c r="J31" s="35">
        <v>5</v>
      </c>
      <c r="K31" s="5">
        <f t="shared" si="3"/>
        <v>35.84</v>
      </c>
      <c r="L31" s="5">
        <f t="shared" si="4"/>
        <v>64.16</v>
      </c>
      <c r="M31" s="5">
        <v>32.65</v>
      </c>
      <c r="N31" s="35">
        <v>24</v>
      </c>
      <c r="O31" s="35">
        <v>8</v>
      </c>
      <c r="P31" s="35">
        <f t="shared" si="5"/>
        <v>32</v>
      </c>
      <c r="Q31" s="5">
        <v>43.66</v>
      </c>
      <c r="R31" s="35">
        <v>26</v>
      </c>
      <c r="S31" s="35">
        <v>27</v>
      </c>
      <c r="T31" s="35">
        <f t="shared" si="6"/>
        <v>53</v>
      </c>
      <c r="U31" s="5">
        <f t="shared" si="0"/>
        <v>231.22</v>
      </c>
      <c r="V31" s="35"/>
    </row>
    <row r="32" spans="1:22" ht="12.75">
      <c r="A32" s="4">
        <v>5544</v>
      </c>
      <c r="B32" s="1" t="s">
        <v>205</v>
      </c>
      <c r="C32" s="1" t="s">
        <v>206</v>
      </c>
      <c r="D32" s="1" t="s">
        <v>82</v>
      </c>
      <c r="E32" s="5">
        <v>40.73</v>
      </c>
      <c r="F32" s="35">
        <v>0</v>
      </c>
      <c r="G32" s="5">
        <f t="shared" si="1"/>
        <v>40.73</v>
      </c>
      <c r="H32" s="5">
        <f t="shared" si="2"/>
        <v>79.27000000000001</v>
      </c>
      <c r="I32" s="5">
        <v>37.91</v>
      </c>
      <c r="J32" s="35">
        <v>10</v>
      </c>
      <c r="K32" s="5">
        <f t="shared" si="3"/>
        <v>47.91</v>
      </c>
      <c r="L32" s="5">
        <f t="shared" si="4"/>
        <v>52.09</v>
      </c>
      <c r="M32" s="5">
        <v>32.99</v>
      </c>
      <c r="N32" s="35">
        <v>25</v>
      </c>
      <c r="O32" s="35">
        <v>0</v>
      </c>
      <c r="P32" s="35">
        <f t="shared" si="5"/>
        <v>25</v>
      </c>
      <c r="Q32" s="5">
        <v>42.84</v>
      </c>
      <c r="R32" s="35">
        <v>17</v>
      </c>
      <c r="S32" s="35">
        <v>20</v>
      </c>
      <c r="T32" s="35">
        <f t="shared" si="6"/>
        <v>37</v>
      </c>
      <c r="U32" s="5">
        <f t="shared" si="0"/>
        <v>193.36</v>
      </c>
      <c r="V32" s="35"/>
    </row>
    <row r="33" spans="1:22" ht="12.75">
      <c r="A33" s="4">
        <v>5545</v>
      </c>
      <c r="B33" s="1" t="s">
        <v>112</v>
      </c>
      <c r="C33" s="1" t="s">
        <v>113</v>
      </c>
      <c r="D33" s="1" t="s">
        <v>207</v>
      </c>
      <c r="E33" s="5">
        <v>39.95</v>
      </c>
      <c r="F33" s="35">
        <v>0</v>
      </c>
      <c r="G33" s="5">
        <f t="shared" si="1"/>
        <v>39.95</v>
      </c>
      <c r="H33" s="5">
        <f t="shared" si="2"/>
        <v>80.05</v>
      </c>
      <c r="I33" s="5">
        <v>34.29</v>
      </c>
      <c r="J33" s="35">
        <v>0</v>
      </c>
      <c r="K33" s="5">
        <f t="shared" si="3"/>
        <v>34.29</v>
      </c>
      <c r="L33" s="5">
        <f t="shared" si="4"/>
        <v>65.71000000000001</v>
      </c>
      <c r="M33" s="5">
        <v>33.2</v>
      </c>
      <c r="N33" s="35">
        <v>28</v>
      </c>
      <c r="O33" s="35">
        <v>8</v>
      </c>
      <c r="P33" s="35">
        <f t="shared" si="5"/>
        <v>36</v>
      </c>
      <c r="Q33" s="5">
        <v>45.85</v>
      </c>
      <c r="R33" s="35">
        <v>26</v>
      </c>
      <c r="S33" s="35">
        <v>20</v>
      </c>
      <c r="T33" s="35">
        <f t="shared" si="6"/>
        <v>46</v>
      </c>
      <c r="U33" s="5">
        <f t="shared" si="0"/>
        <v>227.76</v>
      </c>
      <c r="V33" s="6"/>
    </row>
    <row r="34" spans="1:21" ht="12.75">
      <c r="A34" s="4">
        <v>5546</v>
      </c>
      <c r="B34" s="1" t="s">
        <v>73</v>
      </c>
      <c r="C34" s="1" t="s">
        <v>119</v>
      </c>
      <c r="D34" s="1" t="s">
        <v>82</v>
      </c>
      <c r="E34" s="5">
        <v>43.72</v>
      </c>
      <c r="F34" s="35">
        <v>10</v>
      </c>
      <c r="G34" s="5">
        <f t="shared" si="1"/>
        <v>53.72</v>
      </c>
      <c r="H34" s="5">
        <f t="shared" si="2"/>
        <v>66.28</v>
      </c>
      <c r="I34" s="5"/>
      <c r="J34" s="35">
        <v>100</v>
      </c>
      <c r="K34" s="5">
        <f t="shared" si="3"/>
        <v>100</v>
      </c>
      <c r="L34" s="5">
        <f t="shared" si="4"/>
        <v>0</v>
      </c>
      <c r="M34" s="5">
        <v>34.03</v>
      </c>
      <c r="N34" s="35">
        <v>25</v>
      </c>
      <c r="O34" s="35">
        <v>8</v>
      </c>
      <c r="P34" s="35">
        <f t="shared" si="5"/>
        <v>33</v>
      </c>
      <c r="Q34" s="5">
        <v>46.87</v>
      </c>
      <c r="R34" s="35">
        <v>18</v>
      </c>
      <c r="S34" s="35">
        <v>9</v>
      </c>
      <c r="T34" s="35">
        <f t="shared" si="6"/>
        <v>27</v>
      </c>
      <c r="U34" s="5">
        <f t="shared" si="0"/>
        <v>126.28</v>
      </c>
    </row>
    <row r="35" spans="1:19" ht="12.75">
      <c r="A35" s="4"/>
      <c r="B35" s="1"/>
      <c r="C35" s="1"/>
      <c r="E35" s="5"/>
      <c r="F35" s="35"/>
      <c r="G35" s="5"/>
      <c r="H35" s="5"/>
      <c r="I35" s="5"/>
      <c r="J35" s="35"/>
      <c r="K35" s="5"/>
      <c r="L35" s="5"/>
      <c r="M35" s="5"/>
      <c r="N35" s="35"/>
      <c r="O35" s="5"/>
      <c r="Q35" s="35"/>
      <c r="S35" s="35"/>
    </row>
    <row r="39" spans="2:17" ht="12.75">
      <c r="B39" s="7" t="s">
        <v>94</v>
      </c>
      <c r="E39" s="5"/>
      <c r="F39" s="35"/>
      <c r="G39" s="5"/>
      <c r="H39" s="5"/>
      <c r="I39" s="5"/>
      <c r="J39" s="35"/>
      <c r="K39" s="5"/>
      <c r="L39" s="5"/>
      <c r="M39" s="5"/>
      <c r="N39" s="5"/>
      <c r="O39" s="5"/>
      <c r="P39" s="5"/>
      <c r="Q39" s="5"/>
    </row>
    <row r="40" spans="5:17" ht="12.75">
      <c r="E40" s="86" t="s">
        <v>20</v>
      </c>
      <c r="F40" s="86"/>
      <c r="G40" s="86"/>
      <c r="H40" s="86" t="s">
        <v>21</v>
      </c>
      <c r="I40" s="87"/>
      <c r="J40" s="86"/>
      <c r="K40" s="34"/>
      <c r="L40" s="34"/>
      <c r="M40" s="86"/>
      <c r="N40" s="86"/>
      <c r="O40" s="86"/>
      <c r="P40" s="86"/>
      <c r="Q40" s="86"/>
    </row>
    <row r="41" spans="1:17" ht="25.5">
      <c r="A41" s="2" t="s">
        <v>0</v>
      </c>
      <c r="B41" s="2" t="s">
        <v>1</v>
      </c>
      <c r="C41" s="2" t="s">
        <v>2</v>
      </c>
      <c r="D41" s="3" t="s">
        <v>5</v>
      </c>
      <c r="E41" s="3" t="s">
        <v>9</v>
      </c>
      <c r="F41" s="3" t="s">
        <v>10</v>
      </c>
      <c r="G41" s="2" t="s">
        <v>11</v>
      </c>
      <c r="H41" s="3" t="s">
        <v>9</v>
      </c>
      <c r="I41" s="3" t="s">
        <v>10</v>
      </c>
      <c r="J41" s="2" t="s">
        <v>11</v>
      </c>
      <c r="K41" s="2" t="s">
        <v>95</v>
      </c>
      <c r="L41" s="36"/>
      <c r="M41" s="2"/>
      <c r="N41" s="2"/>
      <c r="O41" s="2"/>
      <c r="P41" s="2"/>
      <c r="Q41" s="2"/>
    </row>
    <row r="42" spans="1:17" ht="12.75">
      <c r="A42" s="4">
        <v>5501</v>
      </c>
      <c r="B42" t="s">
        <v>215</v>
      </c>
      <c r="C42" t="s">
        <v>320</v>
      </c>
      <c r="D42" s="1" t="s">
        <v>186</v>
      </c>
      <c r="E42" s="5">
        <v>41.91</v>
      </c>
      <c r="F42" s="35">
        <v>20</v>
      </c>
      <c r="G42" s="5">
        <f aca="true" t="shared" si="7" ref="G42:G55">SUM(E42:F42)</f>
        <v>61.91</v>
      </c>
      <c r="H42" s="5">
        <v>32.34</v>
      </c>
      <c r="I42" s="35">
        <v>0</v>
      </c>
      <c r="J42" s="5">
        <f aca="true" t="shared" si="8" ref="J42:J55">SUM(H42:I42)</f>
        <v>32.34</v>
      </c>
      <c r="K42" s="5">
        <f aca="true" t="shared" si="9" ref="K42:K55">SUM(G42,J42)</f>
        <v>94.25</v>
      </c>
      <c r="L42" s="41"/>
      <c r="M42" s="5"/>
      <c r="N42" s="5"/>
      <c r="O42" s="35"/>
      <c r="Q42" s="37"/>
    </row>
    <row r="43" spans="1:17" ht="12.75">
      <c r="A43" s="4">
        <v>5502</v>
      </c>
      <c r="B43" s="1" t="s">
        <v>98</v>
      </c>
      <c r="C43" s="1" t="s">
        <v>99</v>
      </c>
      <c r="D43" s="1" t="s">
        <v>82</v>
      </c>
      <c r="E43" s="5"/>
      <c r="F43" s="35">
        <v>120</v>
      </c>
      <c r="G43" s="5">
        <f t="shared" si="7"/>
        <v>120</v>
      </c>
      <c r="H43" s="5">
        <v>35.28</v>
      </c>
      <c r="I43" s="35">
        <v>0</v>
      </c>
      <c r="J43" s="5">
        <f t="shared" si="8"/>
        <v>35.28</v>
      </c>
      <c r="K43" s="5">
        <f t="shared" si="9"/>
        <v>155.28</v>
      </c>
      <c r="L43" s="37"/>
      <c r="M43" s="5"/>
      <c r="N43" s="5"/>
      <c r="O43" s="35"/>
      <c r="Q43" s="37"/>
    </row>
    <row r="44" spans="1:17" ht="12.75">
      <c r="A44" s="4">
        <v>5503</v>
      </c>
      <c r="B44" t="s">
        <v>100</v>
      </c>
      <c r="C44" t="s">
        <v>75</v>
      </c>
      <c r="D44" s="1" t="s">
        <v>189</v>
      </c>
      <c r="E44" s="5">
        <v>45.11</v>
      </c>
      <c r="F44" s="35">
        <v>0</v>
      </c>
      <c r="G44" s="5">
        <f t="shared" si="7"/>
        <v>45.11</v>
      </c>
      <c r="H44" s="5">
        <v>37.84</v>
      </c>
      <c r="I44" s="35">
        <v>0</v>
      </c>
      <c r="J44" s="5">
        <f t="shared" si="8"/>
        <v>37.84</v>
      </c>
      <c r="K44" s="5">
        <f t="shared" si="9"/>
        <v>82.95</v>
      </c>
      <c r="L44" s="41"/>
      <c r="M44" s="5"/>
      <c r="N44" s="5"/>
      <c r="O44" s="35"/>
      <c r="Q44" s="37"/>
    </row>
    <row r="45" spans="1:17" ht="12.75">
      <c r="A45" s="4">
        <v>5504</v>
      </c>
      <c r="B45" s="1" t="s">
        <v>321</v>
      </c>
      <c r="C45" s="1" t="s">
        <v>322</v>
      </c>
      <c r="D45" s="1" t="s">
        <v>82</v>
      </c>
      <c r="E45" s="5"/>
      <c r="F45" s="35">
        <v>120</v>
      </c>
      <c r="G45" s="5">
        <f t="shared" si="7"/>
        <v>120</v>
      </c>
      <c r="H45" s="5"/>
      <c r="I45" s="35">
        <v>100</v>
      </c>
      <c r="J45" s="5">
        <f t="shared" si="8"/>
        <v>100</v>
      </c>
      <c r="K45" s="5">
        <f t="shared" si="9"/>
        <v>220</v>
      </c>
      <c r="L45" s="35"/>
      <c r="M45" s="5"/>
      <c r="N45" s="5"/>
      <c r="O45" s="35"/>
      <c r="Q45" s="35"/>
    </row>
    <row r="46" spans="1:17" ht="12.75">
      <c r="A46" s="4">
        <v>5505</v>
      </c>
      <c r="B46" s="1" t="s">
        <v>323</v>
      </c>
      <c r="C46" s="1" t="s">
        <v>324</v>
      </c>
      <c r="D46" s="1" t="s">
        <v>89</v>
      </c>
      <c r="E46" s="5"/>
      <c r="F46" s="35">
        <v>120</v>
      </c>
      <c r="G46" s="5">
        <f t="shared" si="7"/>
        <v>120</v>
      </c>
      <c r="H46" s="5"/>
      <c r="I46" s="35">
        <v>100</v>
      </c>
      <c r="J46" s="5">
        <f t="shared" si="8"/>
        <v>100</v>
      </c>
      <c r="K46" s="5">
        <f t="shared" si="9"/>
        <v>220</v>
      </c>
      <c r="L46" s="35"/>
      <c r="M46" s="5"/>
      <c r="N46" s="5"/>
      <c r="O46" s="35"/>
      <c r="Q46" s="35"/>
    </row>
    <row r="47" spans="1:17" ht="12.75">
      <c r="A47" s="4">
        <v>5507</v>
      </c>
      <c r="B47" t="s">
        <v>325</v>
      </c>
      <c r="C47" t="s">
        <v>204</v>
      </c>
      <c r="D47" s="1" t="s">
        <v>326</v>
      </c>
      <c r="E47" s="5">
        <v>44.48</v>
      </c>
      <c r="F47" s="35">
        <v>10</v>
      </c>
      <c r="G47" s="5">
        <f t="shared" si="7"/>
        <v>54.48</v>
      </c>
      <c r="H47" s="5">
        <v>33.31</v>
      </c>
      <c r="I47" s="35">
        <v>5</v>
      </c>
      <c r="J47" s="5">
        <f t="shared" si="8"/>
        <v>38.31</v>
      </c>
      <c r="K47" s="5">
        <f t="shared" si="9"/>
        <v>92.78999999999999</v>
      </c>
      <c r="L47" s="35"/>
      <c r="M47" s="5"/>
      <c r="N47" s="5"/>
      <c r="O47" s="35"/>
      <c r="Q47" s="35"/>
    </row>
    <row r="48" spans="1:14" ht="12.75">
      <c r="A48" s="4">
        <v>5509</v>
      </c>
      <c r="B48" t="s">
        <v>214</v>
      </c>
      <c r="C48" t="s">
        <v>96</v>
      </c>
      <c r="D48" s="1" t="s">
        <v>176</v>
      </c>
      <c r="E48" s="5">
        <v>56.31</v>
      </c>
      <c r="F48" s="35">
        <v>10</v>
      </c>
      <c r="G48" s="5">
        <f t="shared" si="7"/>
        <v>66.31</v>
      </c>
      <c r="H48" s="5">
        <v>42.16</v>
      </c>
      <c r="I48" s="35">
        <v>20</v>
      </c>
      <c r="J48" s="5">
        <f t="shared" si="8"/>
        <v>62.16</v>
      </c>
      <c r="K48" s="5">
        <f t="shared" si="9"/>
        <v>128.47</v>
      </c>
      <c r="N48" s="5"/>
    </row>
    <row r="49" spans="1:11" ht="12.75">
      <c r="A49" s="4">
        <v>5510</v>
      </c>
      <c r="B49" t="s">
        <v>328</v>
      </c>
      <c r="C49" t="s">
        <v>329</v>
      </c>
      <c r="D49" s="1" t="s">
        <v>326</v>
      </c>
      <c r="E49" s="5"/>
      <c r="F49" s="35">
        <v>120</v>
      </c>
      <c r="G49" s="5">
        <f t="shared" si="7"/>
        <v>120</v>
      </c>
      <c r="H49" s="5">
        <v>46.45</v>
      </c>
      <c r="I49" s="35">
        <v>5</v>
      </c>
      <c r="J49" s="5">
        <f t="shared" si="8"/>
        <v>51.45</v>
      </c>
      <c r="K49" s="5">
        <f t="shared" si="9"/>
        <v>171.45</v>
      </c>
    </row>
    <row r="50" spans="1:11" ht="12.75">
      <c r="A50" s="4">
        <v>5511</v>
      </c>
      <c r="B50" t="s">
        <v>330</v>
      </c>
      <c r="C50" t="s">
        <v>331</v>
      </c>
      <c r="D50" s="1" t="s">
        <v>89</v>
      </c>
      <c r="E50" s="5"/>
      <c r="F50" s="35">
        <v>120</v>
      </c>
      <c r="G50" s="5">
        <f t="shared" si="7"/>
        <v>120</v>
      </c>
      <c r="H50" s="5"/>
      <c r="I50" s="35">
        <v>100</v>
      </c>
      <c r="J50" s="5">
        <f t="shared" si="8"/>
        <v>100</v>
      </c>
      <c r="K50" s="5">
        <f t="shared" si="9"/>
        <v>220</v>
      </c>
    </row>
    <row r="51" spans="1:11" ht="12.75">
      <c r="A51" s="4">
        <v>5512</v>
      </c>
      <c r="B51" t="s">
        <v>237</v>
      </c>
      <c r="C51" t="s">
        <v>111</v>
      </c>
      <c r="D51" s="1" t="s">
        <v>189</v>
      </c>
      <c r="E51" s="5">
        <v>49.49</v>
      </c>
      <c r="F51" s="35">
        <v>10</v>
      </c>
      <c r="G51" s="5">
        <f t="shared" si="7"/>
        <v>59.49</v>
      </c>
      <c r="H51" s="5">
        <v>39.11</v>
      </c>
      <c r="I51" s="35">
        <v>0</v>
      </c>
      <c r="J51" s="5">
        <f t="shared" si="8"/>
        <v>39.11</v>
      </c>
      <c r="K51" s="5">
        <f t="shared" si="9"/>
        <v>98.6</v>
      </c>
    </row>
    <row r="52" spans="1:11" ht="12.75">
      <c r="A52" s="4">
        <v>5513</v>
      </c>
      <c r="B52" t="s">
        <v>192</v>
      </c>
      <c r="C52" t="s">
        <v>332</v>
      </c>
      <c r="D52" s="1" t="s">
        <v>82</v>
      </c>
      <c r="E52" s="5">
        <v>44.29</v>
      </c>
      <c r="F52" s="35">
        <v>15</v>
      </c>
      <c r="G52" s="5">
        <f t="shared" si="7"/>
        <v>59.29</v>
      </c>
      <c r="H52" s="5">
        <v>35.71</v>
      </c>
      <c r="I52" s="35">
        <v>5</v>
      </c>
      <c r="J52" s="5">
        <f t="shared" si="8"/>
        <v>40.71</v>
      </c>
      <c r="K52" s="5">
        <f t="shared" si="9"/>
        <v>100</v>
      </c>
    </row>
    <row r="53" spans="1:11" ht="12.75">
      <c r="A53" s="4">
        <v>5514</v>
      </c>
      <c r="B53" t="s">
        <v>333</v>
      </c>
      <c r="C53" t="s">
        <v>334</v>
      </c>
      <c r="D53" s="1" t="s">
        <v>335</v>
      </c>
      <c r="E53" s="5">
        <v>69.01</v>
      </c>
      <c r="F53" s="35">
        <v>5</v>
      </c>
      <c r="G53" s="5">
        <f t="shared" si="7"/>
        <v>74.01</v>
      </c>
      <c r="H53" s="5"/>
      <c r="I53" s="35">
        <v>100</v>
      </c>
      <c r="J53" s="5">
        <f t="shared" si="8"/>
        <v>100</v>
      </c>
      <c r="K53" s="5">
        <f t="shared" si="9"/>
        <v>174.01</v>
      </c>
    </row>
    <row r="54" spans="1:11" ht="12.75">
      <c r="A54" s="4">
        <v>5515</v>
      </c>
      <c r="B54" t="s">
        <v>215</v>
      </c>
      <c r="C54" t="s">
        <v>216</v>
      </c>
      <c r="D54" s="1" t="s">
        <v>194</v>
      </c>
      <c r="E54" s="5">
        <v>41.22</v>
      </c>
      <c r="F54" s="35">
        <v>5</v>
      </c>
      <c r="G54" s="5">
        <f t="shared" si="7"/>
        <v>46.22</v>
      </c>
      <c r="H54" s="5">
        <v>31.9</v>
      </c>
      <c r="I54" s="35">
        <v>0</v>
      </c>
      <c r="J54" s="5">
        <f t="shared" si="8"/>
        <v>31.9</v>
      </c>
      <c r="K54" s="5">
        <f t="shared" si="9"/>
        <v>78.12</v>
      </c>
    </row>
    <row r="55" spans="5:11" ht="12.75">
      <c r="E55" s="5"/>
      <c r="F55" s="35"/>
      <c r="G55" s="5">
        <f t="shared" si="7"/>
        <v>0</v>
      </c>
      <c r="H55" s="5"/>
      <c r="I55" s="35"/>
      <c r="J55" s="5">
        <f t="shared" si="8"/>
        <v>0</v>
      </c>
      <c r="K55" s="5">
        <f t="shared" si="9"/>
        <v>0</v>
      </c>
    </row>
  </sheetData>
  <mergeCells count="7">
    <mergeCell ref="E40:G40"/>
    <mergeCell ref="H40:J40"/>
    <mergeCell ref="M40:Q40"/>
    <mergeCell ref="E1:H1"/>
    <mergeCell ref="I1:L1"/>
    <mergeCell ref="M1:P1"/>
    <mergeCell ref="Q1:T1"/>
  </mergeCells>
  <printOptions/>
  <pageMargins left="0.75" right="0.75" top="1" bottom="1" header="0.5" footer="0.5"/>
  <pageSetup fitToWidth="2" fitToHeight="1" horizontalDpi="300" verticalDpi="3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workbookViewId="0" topLeftCell="A13">
      <pane xSplit="3" topLeftCell="N1" activePane="topRight" state="frozen"/>
      <selection pane="topLeft" activeCell="A1" sqref="A1"/>
      <selection pane="topRight" activeCell="Q47" sqref="Q47"/>
    </sheetView>
  </sheetViews>
  <sheetFormatPr defaultColWidth="9.00390625" defaultRowHeight="12.75"/>
  <cols>
    <col min="1" max="1" width="11.25390625" style="0" customWidth="1"/>
    <col min="2" max="2" width="22.125" style="0" bestFit="1" customWidth="1"/>
    <col min="3" max="3" width="32.875" style="0" bestFit="1" customWidth="1"/>
    <col min="4" max="4" width="26.625" style="1" bestFit="1" customWidth="1"/>
    <col min="13" max="13" width="11.75390625" style="0" customWidth="1"/>
    <col min="21" max="21" width="12.25390625" style="0" customWidth="1"/>
    <col min="24" max="24" width="10.125" style="0" customWidth="1"/>
  </cols>
  <sheetData>
    <row r="1" spans="5:20" ht="12.75">
      <c r="E1" s="86" t="s">
        <v>20</v>
      </c>
      <c r="F1" s="86"/>
      <c r="G1" s="86"/>
      <c r="H1" s="86"/>
      <c r="I1" s="86" t="s">
        <v>21</v>
      </c>
      <c r="J1" s="86"/>
      <c r="K1" s="86"/>
      <c r="L1" s="86"/>
      <c r="M1" s="86" t="s">
        <v>22</v>
      </c>
      <c r="N1" s="86"/>
      <c r="O1" s="86"/>
      <c r="P1" s="86"/>
      <c r="Q1" s="86" t="s">
        <v>23</v>
      </c>
      <c r="R1" s="86"/>
      <c r="S1" s="86"/>
      <c r="T1" s="86"/>
    </row>
    <row r="2" spans="1:22" ht="28.5" customHeight="1">
      <c r="A2" s="2" t="s">
        <v>0</v>
      </c>
      <c r="B2" s="2" t="s">
        <v>1</v>
      </c>
      <c r="C2" s="2" t="s">
        <v>2</v>
      </c>
      <c r="D2" s="3" t="s">
        <v>5</v>
      </c>
      <c r="E2" s="3" t="s">
        <v>9</v>
      </c>
      <c r="F2" s="3" t="s">
        <v>10</v>
      </c>
      <c r="G2" s="2" t="s">
        <v>11</v>
      </c>
      <c r="H2" s="2" t="s">
        <v>12</v>
      </c>
      <c r="I2" s="3" t="s">
        <v>9</v>
      </c>
      <c r="J2" s="3" t="s">
        <v>10</v>
      </c>
      <c r="K2" s="2" t="s">
        <v>11</v>
      </c>
      <c r="L2" s="2" t="s">
        <v>13</v>
      </c>
      <c r="M2" s="2" t="s">
        <v>9</v>
      </c>
      <c r="N2" s="2" t="s">
        <v>14</v>
      </c>
      <c r="O2" s="2" t="s">
        <v>15</v>
      </c>
      <c r="P2" s="2" t="s">
        <v>16</v>
      </c>
      <c r="Q2" s="2" t="s">
        <v>9</v>
      </c>
      <c r="R2" s="2" t="s">
        <v>14</v>
      </c>
      <c r="S2" s="2" t="s">
        <v>17</v>
      </c>
      <c r="T2" s="2" t="s">
        <v>16</v>
      </c>
      <c r="U2" s="2" t="s">
        <v>18</v>
      </c>
      <c r="V2" s="2"/>
    </row>
    <row r="3" spans="1:22" s="8" customFormat="1" ht="12.75">
      <c r="A3" s="80" t="s">
        <v>412</v>
      </c>
      <c r="B3" s="1" t="s">
        <v>213</v>
      </c>
      <c r="C3" s="1" t="s">
        <v>251</v>
      </c>
      <c r="D3" s="39" t="s">
        <v>253</v>
      </c>
      <c r="E3" s="5">
        <v>48.98</v>
      </c>
      <c r="F3" s="35">
        <v>20</v>
      </c>
      <c r="G3" s="5">
        <f>SUM(E3:F3)</f>
        <v>68.97999999999999</v>
      </c>
      <c r="H3" s="5">
        <f aca="true" t="shared" si="0" ref="H3:H35">120-G3</f>
        <v>51.02000000000001</v>
      </c>
      <c r="I3" s="5">
        <v>33.09</v>
      </c>
      <c r="J3" s="35">
        <v>0</v>
      </c>
      <c r="K3" s="5">
        <f>SUM(I3:J3)</f>
        <v>33.09</v>
      </c>
      <c r="L3" s="5">
        <f>100-K3</f>
        <v>66.91</v>
      </c>
      <c r="M3" s="52">
        <v>34.96</v>
      </c>
      <c r="N3" s="54">
        <v>27</v>
      </c>
      <c r="O3" s="54">
        <v>8</v>
      </c>
      <c r="P3" s="35">
        <f aca="true" t="shared" si="1" ref="P3:P51">SUM(N3:O3)</f>
        <v>35</v>
      </c>
      <c r="Q3" s="52">
        <v>42.27</v>
      </c>
      <c r="R3" s="54">
        <v>23</v>
      </c>
      <c r="S3" s="54">
        <v>27</v>
      </c>
      <c r="T3" s="35">
        <f aca="true" t="shared" si="2" ref="T3:T51">SUM(R3:S3)</f>
        <v>50</v>
      </c>
      <c r="U3" s="5">
        <f>SUM(H3,L3,P3,T3)</f>
        <v>202.93</v>
      </c>
      <c r="V3" s="38"/>
    </row>
    <row r="4" spans="1:22" s="8" customFormat="1" ht="12.75">
      <c r="A4" s="80" t="s">
        <v>413</v>
      </c>
      <c r="B4" s="1" t="s">
        <v>215</v>
      </c>
      <c r="C4" s="1" t="s">
        <v>127</v>
      </c>
      <c r="D4" s="39" t="s">
        <v>253</v>
      </c>
      <c r="E4" s="5">
        <v>43.72</v>
      </c>
      <c r="F4" s="35">
        <v>0</v>
      </c>
      <c r="G4" s="5">
        <f>SUM(E4:F4)</f>
        <v>43.72</v>
      </c>
      <c r="H4" s="5">
        <f t="shared" si="0"/>
        <v>76.28</v>
      </c>
      <c r="I4" s="5">
        <v>32.74</v>
      </c>
      <c r="J4" s="35">
        <v>0</v>
      </c>
      <c r="K4" s="5">
        <f>SUM(I4:J4)</f>
        <v>32.74</v>
      </c>
      <c r="L4" s="5">
        <f>100-K4</f>
        <v>67.25999999999999</v>
      </c>
      <c r="M4" s="52">
        <v>33.66</v>
      </c>
      <c r="N4" s="54">
        <v>23</v>
      </c>
      <c r="O4" s="54">
        <v>8</v>
      </c>
      <c r="P4" s="35">
        <f t="shared" si="1"/>
        <v>31</v>
      </c>
      <c r="Q4" s="52">
        <v>44.32</v>
      </c>
      <c r="R4" s="54">
        <v>24</v>
      </c>
      <c r="S4" s="54">
        <v>27</v>
      </c>
      <c r="T4" s="35">
        <f t="shared" si="2"/>
        <v>51</v>
      </c>
      <c r="U4" s="5">
        <f>SUM(H4,L4,P4,T4)</f>
        <v>225.54</v>
      </c>
      <c r="V4" s="38"/>
    </row>
    <row r="5" spans="1:22" ht="12.75">
      <c r="A5" s="4">
        <v>4020</v>
      </c>
      <c r="B5" t="s">
        <v>74</v>
      </c>
      <c r="C5" t="s">
        <v>218</v>
      </c>
      <c r="D5" s="1" t="s">
        <v>186</v>
      </c>
      <c r="E5" s="5">
        <v>48.16</v>
      </c>
      <c r="F5" s="35">
        <v>15</v>
      </c>
      <c r="G5" s="5">
        <f aca="true" t="shared" si="3" ref="G5:G35">SUM(E5:F5)</f>
        <v>63.16</v>
      </c>
      <c r="H5" s="5">
        <f t="shared" si="0"/>
        <v>56.84</v>
      </c>
      <c r="I5" s="5">
        <v>34.63</v>
      </c>
      <c r="J5" s="35">
        <v>5</v>
      </c>
      <c r="K5" s="5">
        <f aca="true" t="shared" si="4" ref="K5:K35">SUM(I5:J5)</f>
        <v>39.63</v>
      </c>
      <c r="L5" s="5">
        <f aca="true" t="shared" si="5" ref="L5:L35">100-K5</f>
        <v>60.37</v>
      </c>
      <c r="M5" s="52">
        <v>33.66</v>
      </c>
      <c r="N5" s="54">
        <v>28</v>
      </c>
      <c r="O5" s="54">
        <v>8</v>
      </c>
      <c r="P5" s="35">
        <f>SUM(N5:O5)</f>
        <v>36</v>
      </c>
      <c r="Q5" s="52">
        <v>40.79</v>
      </c>
      <c r="R5" s="54">
        <v>23</v>
      </c>
      <c r="S5" s="54">
        <v>9</v>
      </c>
      <c r="T5" s="35">
        <f>SUM(R5:S5)</f>
        <v>32</v>
      </c>
      <c r="U5" s="5">
        <f aca="true" t="shared" si="6" ref="U5:U35">SUM(H5,L5,P5,T5)</f>
        <v>185.21</v>
      </c>
      <c r="V5" s="53"/>
    </row>
    <row r="6" spans="1:22" ht="12.75">
      <c r="A6" s="4">
        <v>4021</v>
      </c>
      <c r="B6" s="1" t="s">
        <v>145</v>
      </c>
      <c r="C6" s="1" t="s">
        <v>146</v>
      </c>
      <c r="D6" s="39" t="s">
        <v>277</v>
      </c>
      <c r="E6" s="5">
        <v>45.56</v>
      </c>
      <c r="F6" s="35">
        <v>0</v>
      </c>
      <c r="G6" s="5">
        <f t="shared" si="3"/>
        <v>45.56</v>
      </c>
      <c r="H6" s="5">
        <f t="shared" si="0"/>
        <v>74.44</v>
      </c>
      <c r="I6" s="5">
        <v>37.24</v>
      </c>
      <c r="J6" s="35">
        <v>5</v>
      </c>
      <c r="K6" s="5">
        <f t="shared" si="4"/>
        <v>42.24</v>
      </c>
      <c r="L6" s="5">
        <f t="shared" si="5"/>
        <v>57.76</v>
      </c>
      <c r="M6" s="52">
        <v>38.06</v>
      </c>
      <c r="N6" s="54">
        <v>24</v>
      </c>
      <c r="O6" s="54">
        <v>8</v>
      </c>
      <c r="P6" s="35">
        <f t="shared" si="1"/>
        <v>32</v>
      </c>
      <c r="Q6" s="52">
        <v>49.38</v>
      </c>
      <c r="R6" s="54">
        <v>24</v>
      </c>
      <c r="S6" s="54">
        <v>20</v>
      </c>
      <c r="T6" s="35">
        <f t="shared" si="2"/>
        <v>44</v>
      </c>
      <c r="U6" s="5">
        <f t="shared" si="6"/>
        <v>208.2</v>
      </c>
      <c r="V6" s="53"/>
    </row>
    <row r="7" spans="1:22" ht="12.75">
      <c r="A7" s="4">
        <v>4022</v>
      </c>
      <c r="B7" s="1" t="s">
        <v>140</v>
      </c>
      <c r="C7" s="1" t="s">
        <v>141</v>
      </c>
      <c r="D7" s="1" t="s">
        <v>82</v>
      </c>
      <c r="E7" s="5">
        <v>41.47</v>
      </c>
      <c r="F7" s="35">
        <v>20</v>
      </c>
      <c r="G7" s="5">
        <f t="shared" si="3"/>
        <v>61.47</v>
      </c>
      <c r="H7" s="5">
        <f t="shared" si="0"/>
        <v>58.53</v>
      </c>
      <c r="I7" s="5">
        <v>35.28</v>
      </c>
      <c r="J7" s="35">
        <v>0</v>
      </c>
      <c r="K7" s="5">
        <f t="shared" si="4"/>
        <v>35.28</v>
      </c>
      <c r="L7" s="5">
        <f t="shared" si="5"/>
        <v>64.72</v>
      </c>
      <c r="M7" s="5">
        <v>32.44</v>
      </c>
      <c r="N7" s="35">
        <v>16</v>
      </c>
      <c r="O7" s="35">
        <v>0</v>
      </c>
      <c r="P7" s="35">
        <f t="shared" si="1"/>
        <v>16</v>
      </c>
      <c r="Q7" s="5">
        <v>57.16</v>
      </c>
      <c r="R7" s="35">
        <v>14</v>
      </c>
      <c r="S7" s="35">
        <v>2</v>
      </c>
      <c r="T7" s="35">
        <f t="shared" si="2"/>
        <v>16</v>
      </c>
      <c r="U7" s="5">
        <f t="shared" si="6"/>
        <v>155.25</v>
      </c>
      <c r="V7" s="37"/>
    </row>
    <row r="8" spans="1:22" ht="12.75">
      <c r="A8" s="4">
        <v>4023</v>
      </c>
      <c r="B8" s="1" t="s">
        <v>31</v>
      </c>
      <c r="C8" s="1" t="s">
        <v>32</v>
      </c>
      <c r="D8" s="1" t="s">
        <v>270</v>
      </c>
      <c r="E8" s="5">
        <v>48.49</v>
      </c>
      <c r="F8" s="35">
        <v>10</v>
      </c>
      <c r="G8" s="5">
        <f t="shared" si="3"/>
        <v>58.49</v>
      </c>
      <c r="H8" s="5">
        <f t="shared" si="0"/>
        <v>61.51</v>
      </c>
      <c r="I8" s="5">
        <v>34.11</v>
      </c>
      <c r="J8" s="35">
        <v>0</v>
      </c>
      <c r="K8" s="5">
        <f t="shared" si="4"/>
        <v>34.11</v>
      </c>
      <c r="L8" s="5">
        <f t="shared" si="5"/>
        <v>65.89</v>
      </c>
      <c r="M8" s="5">
        <v>32.13</v>
      </c>
      <c r="N8" s="35">
        <v>24</v>
      </c>
      <c r="O8" s="35">
        <v>8</v>
      </c>
      <c r="P8" s="35">
        <f t="shared" si="1"/>
        <v>32</v>
      </c>
      <c r="Q8" s="5">
        <v>45.28</v>
      </c>
      <c r="R8" s="35">
        <v>23</v>
      </c>
      <c r="S8" s="35">
        <v>27</v>
      </c>
      <c r="T8" s="35">
        <f t="shared" si="2"/>
        <v>50</v>
      </c>
      <c r="U8" s="5">
        <f t="shared" si="6"/>
        <v>209.4</v>
      </c>
      <c r="V8" s="37"/>
    </row>
    <row r="9" spans="1:22" ht="12.75">
      <c r="A9" s="4">
        <v>4024</v>
      </c>
      <c r="B9" s="1" t="s">
        <v>254</v>
      </c>
      <c r="C9" s="1" t="s">
        <v>336</v>
      </c>
      <c r="D9" s="39" t="s">
        <v>315</v>
      </c>
      <c r="E9" s="5">
        <v>43.13</v>
      </c>
      <c r="F9" s="35">
        <v>0</v>
      </c>
      <c r="G9" s="5">
        <f t="shared" si="3"/>
        <v>43.13</v>
      </c>
      <c r="H9" s="5">
        <f t="shared" si="0"/>
        <v>76.87</v>
      </c>
      <c r="I9" s="5"/>
      <c r="J9" s="35">
        <v>100</v>
      </c>
      <c r="K9" s="5">
        <f t="shared" si="4"/>
        <v>100</v>
      </c>
      <c r="L9" s="5">
        <f t="shared" si="5"/>
        <v>0</v>
      </c>
      <c r="M9" s="5">
        <v>38.23</v>
      </c>
      <c r="N9" s="35">
        <v>18</v>
      </c>
      <c r="O9" s="35">
        <v>0</v>
      </c>
      <c r="P9" s="35">
        <f>SUM(N9:O9)</f>
        <v>18</v>
      </c>
      <c r="Q9" s="5">
        <v>50.15</v>
      </c>
      <c r="R9" s="35">
        <v>23</v>
      </c>
      <c r="S9" s="35">
        <v>20</v>
      </c>
      <c r="T9" s="35">
        <f>SUM(R9:S9)</f>
        <v>43</v>
      </c>
      <c r="U9" s="5">
        <f t="shared" si="6"/>
        <v>137.87</v>
      </c>
      <c r="V9" s="37"/>
    </row>
    <row r="10" spans="1:22" ht="12.75">
      <c r="A10" s="4">
        <v>4025</v>
      </c>
      <c r="B10" s="1" t="s">
        <v>122</v>
      </c>
      <c r="C10" s="1" t="s">
        <v>134</v>
      </c>
      <c r="D10" s="1" t="s">
        <v>269</v>
      </c>
      <c r="E10" s="5">
        <v>41.57</v>
      </c>
      <c r="F10" s="35">
        <v>10</v>
      </c>
      <c r="G10" s="5">
        <f t="shared" si="3"/>
        <v>51.57</v>
      </c>
      <c r="H10" s="5">
        <f t="shared" si="0"/>
        <v>68.43</v>
      </c>
      <c r="I10" s="5">
        <v>31.63</v>
      </c>
      <c r="J10" s="35">
        <v>0</v>
      </c>
      <c r="K10" s="5">
        <f t="shared" si="4"/>
        <v>31.63</v>
      </c>
      <c r="L10" s="5">
        <f t="shared" si="5"/>
        <v>68.37</v>
      </c>
      <c r="M10" s="5">
        <v>34.03</v>
      </c>
      <c r="N10" s="35">
        <v>28</v>
      </c>
      <c r="O10" s="35">
        <v>0</v>
      </c>
      <c r="P10" s="35">
        <f t="shared" si="1"/>
        <v>28</v>
      </c>
      <c r="Q10" s="5" t="s">
        <v>416</v>
      </c>
      <c r="R10" s="35"/>
      <c r="S10" s="35"/>
      <c r="T10" s="35">
        <f t="shared" si="2"/>
        <v>0</v>
      </c>
      <c r="U10" s="5">
        <f t="shared" si="6"/>
        <v>164.8</v>
      </c>
      <c r="V10" s="37"/>
    </row>
    <row r="11" spans="1:22" ht="12.75">
      <c r="A11" s="4">
        <v>4026</v>
      </c>
      <c r="B11" s="1" t="s">
        <v>80</v>
      </c>
      <c r="C11" s="1" t="s">
        <v>337</v>
      </c>
      <c r="D11" s="1" t="s">
        <v>273</v>
      </c>
      <c r="E11" s="5"/>
      <c r="F11" s="35">
        <v>120</v>
      </c>
      <c r="G11" s="5">
        <f t="shared" si="3"/>
        <v>120</v>
      </c>
      <c r="H11" s="5">
        <f t="shared" si="0"/>
        <v>0</v>
      </c>
      <c r="I11" s="5">
        <v>33.26</v>
      </c>
      <c r="J11" s="35">
        <v>0</v>
      </c>
      <c r="K11" s="5">
        <f t="shared" si="4"/>
        <v>33.26</v>
      </c>
      <c r="L11" s="5">
        <f t="shared" si="5"/>
        <v>66.74000000000001</v>
      </c>
      <c r="M11" s="5">
        <v>33.52</v>
      </c>
      <c r="N11" s="35">
        <v>23</v>
      </c>
      <c r="O11" s="35">
        <v>8</v>
      </c>
      <c r="P11" s="35">
        <f t="shared" si="1"/>
        <v>31</v>
      </c>
      <c r="Q11" s="5">
        <v>45.41</v>
      </c>
      <c r="R11" s="35">
        <v>19</v>
      </c>
      <c r="S11" s="35">
        <v>9</v>
      </c>
      <c r="T11" s="35">
        <f t="shared" si="2"/>
        <v>28</v>
      </c>
      <c r="U11" s="5">
        <f t="shared" si="6"/>
        <v>125.74000000000001</v>
      </c>
      <c r="V11" s="37"/>
    </row>
    <row r="12" spans="1:22" ht="12.75">
      <c r="A12" s="4">
        <v>4027</v>
      </c>
      <c r="B12" s="1" t="s">
        <v>27</v>
      </c>
      <c r="C12" s="1" t="s">
        <v>63</v>
      </c>
      <c r="D12" s="1" t="s">
        <v>298</v>
      </c>
      <c r="E12" s="5">
        <v>50.15</v>
      </c>
      <c r="F12" s="35">
        <v>10</v>
      </c>
      <c r="G12" s="5">
        <f t="shared" si="3"/>
        <v>60.15</v>
      </c>
      <c r="H12" s="5">
        <f t="shared" si="0"/>
        <v>59.85</v>
      </c>
      <c r="I12" s="5">
        <v>34.01</v>
      </c>
      <c r="J12" s="35">
        <v>0</v>
      </c>
      <c r="K12" s="5">
        <f t="shared" si="4"/>
        <v>34.01</v>
      </c>
      <c r="L12" s="5">
        <f t="shared" si="5"/>
        <v>65.99000000000001</v>
      </c>
      <c r="M12" s="5">
        <v>42.09</v>
      </c>
      <c r="N12" s="35">
        <v>19</v>
      </c>
      <c r="O12" s="35">
        <v>0</v>
      </c>
      <c r="P12" s="35">
        <f t="shared" si="1"/>
        <v>19</v>
      </c>
      <c r="Q12" s="5">
        <v>42.55</v>
      </c>
      <c r="R12" s="35">
        <v>24</v>
      </c>
      <c r="S12" s="35">
        <v>27</v>
      </c>
      <c r="T12" s="35">
        <f t="shared" si="2"/>
        <v>51</v>
      </c>
      <c r="U12" s="5">
        <f t="shared" si="6"/>
        <v>195.84</v>
      </c>
      <c r="V12" s="37"/>
    </row>
    <row r="13" spans="1:22" ht="12.75">
      <c r="A13" s="4">
        <v>4028</v>
      </c>
      <c r="B13" s="1" t="s">
        <v>6</v>
      </c>
      <c r="C13" s="1" t="s">
        <v>142</v>
      </c>
      <c r="D13" s="1" t="s">
        <v>299</v>
      </c>
      <c r="E13" s="5">
        <v>44.31</v>
      </c>
      <c r="F13" s="35">
        <v>5</v>
      </c>
      <c r="G13" s="5">
        <f t="shared" si="3"/>
        <v>49.31</v>
      </c>
      <c r="H13" s="5">
        <f t="shared" si="0"/>
        <v>70.69</v>
      </c>
      <c r="I13" s="5">
        <v>34.49</v>
      </c>
      <c r="J13" s="35">
        <v>0</v>
      </c>
      <c r="K13" s="5">
        <f t="shared" si="4"/>
        <v>34.49</v>
      </c>
      <c r="L13" s="5">
        <f t="shared" si="5"/>
        <v>65.50999999999999</v>
      </c>
      <c r="M13" s="5">
        <v>37.69</v>
      </c>
      <c r="N13" s="35">
        <v>28</v>
      </c>
      <c r="O13" s="35">
        <v>0</v>
      </c>
      <c r="P13" s="35">
        <f>SUM(N13:O13)</f>
        <v>28</v>
      </c>
      <c r="Q13" s="5">
        <v>42.34</v>
      </c>
      <c r="R13" s="35">
        <v>24</v>
      </c>
      <c r="S13" s="35">
        <v>27</v>
      </c>
      <c r="T13" s="35">
        <f>SUM(R13:S13)</f>
        <v>51</v>
      </c>
      <c r="U13" s="5">
        <f t="shared" si="6"/>
        <v>215.2</v>
      </c>
      <c r="V13" s="37"/>
    </row>
    <row r="14" spans="1:22" ht="12.75">
      <c r="A14" s="4">
        <v>4029</v>
      </c>
      <c r="B14" t="s">
        <v>49</v>
      </c>
      <c r="C14" t="s">
        <v>219</v>
      </c>
      <c r="D14" s="1" t="s">
        <v>303</v>
      </c>
      <c r="E14" s="5">
        <v>38.3</v>
      </c>
      <c r="F14" s="35">
        <v>0</v>
      </c>
      <c r="G14" s="5">
        <f t="shared" si="3"/>
        <v>38.3</v>
      </c>
      <c r="H14" s="5">
        <f t="shared" si="0"/>
        <v>81.7</v>
      </c>
      <c r="I14" s="5">
        <v>30.52</v>
      </c>
      <c r="J14" s="35">
        <v>0</v>
      </c>
      <c r="K14" s="5">
        <f t="shared" si="4"/>
        <v>30.52</v>
      </c>
      <c r="L14" s="5">
        <f t="shared" si="5"/>
        <v>69.48</v>
      </c>
      <c r="M14" s="5">
        <v>33.19</v>
      </c>
      <c r="N14" s="35">
        <v>10</v>
      </c>
      <c r="O14" s="35">
        <v>8</v>
      </c>
      <c r="P14" s="35">
        <f t="shared" si="1"/>
        <v>18</v>
      </c>
      <c r="Q14" s="5">
        <v>40.77</v>
      </c>
      <c r="R14" s="35">
        <v>19</v>
      </c>
      <c r="S14" s="35">
        <v>27</v>
      </c>
      <c r="T14" s="35">
        <f t="shared" si="2"/>
        <v>46</v>
      </c>
      <c r="U14" s="5">
        <f t="shared" si="6"/>
        <v>215.18</v>
      </c>
      <c r="V14" s="37"/>
    </row>
    <row r="15" spans="1:22" ht="12.75">
      <c r="A15" s="4">
        <v>4030</v>
      </c>
      <c r="B15" t="s">
        <v>143</v>
      </c>
      <c r="C15" t="s">
        <v>243</v>
      </c>
      <c r="D15" s="1" t="s">
        <v>120</v>
      </c>
      <c r="E15" s="5">
        <v>41</v>
      </c>
      <c r="F15" s="35">
        <v>0</v>
      </c>
      <c r="G15" s="5">
        <f t="shared" si="3"/>
        <v>41</v>
      </c>
      <c r="H15" s="5">
        <f t="shared" si="0"/>
        <v>79</v>
      </c>
      <c r="I15" s="5">
        <v>32.24</v>
      </c>
      <c r="J15" s="35">
        <v>0</v>
      </c>
      <c r="K15" s="5">
        <f t="shared" si="4"/>
        <v>32.24</v>
      </c>
      <c r="L15" s="5">
        <f t="shared" si="5"/>
        <v>67.75999999999999</v>
      </c>
      <c r="M15" s="5">
        <v>32.97</v>
      </c>
      <c r="N15" s="35">
        <v>25</v>
      </c>
      <c r="O15" s="35">
        <v>8</v>
      </c>
      <c r="P15" s="35">
        <f t="shared" si="1"/>
        <v>33</v>
      </c>
      <c r="Q15" s="5">
        <v>29.79</v>
      </c>
      <c r="R15" s="35">
        <v>6</v>
      </c>
      <c r="S15" s="35">
        <v>27</v>
      </c>
      <c r="T15" s="35">
        <f t="shared" si="2"/>
        <v>33</v>
      </c>
      <c r="U15" s="5">
        <f t="shared" si="6"/>
        <v>212.76</v>
      </c>
      <c r="V15" s="37"/>
    </row>
    <row r="16" spans="1:22" ht="12.75">
      <c r="A16" s="4">
        <v>4031</v>
      </c>
      <c r="B16" s="1" t="s">
        <v>112</v>
      </c>
      <c r="C16" s="1" t="s">
        <v>129</v>
      </c>
      <c r="D16" s="1" t="s">
        <v>176</v>
      </c>
      <c r="E16" s="5"/>
      <c r="F16" s="35">
        <v>120</v>
      </c>
      <c r="G16" s="5">
        <f t="shared" si="3"/>
        <v>120</v>
      </c>
      <c r="H16" s="5">
        <f t="shared" si="0"/>
        <v>0</v>
      </c>
      <c r="I16" s="5">
        <v>34.44</v>
      </c>
      <c r="J16" s="35">
        <v>0</v>
      </c>
      <c r="K16" s="5">
        <f t="shared" si="4"/>
        <v>34.44</v>
      </c>
      <c r="L16" s="5">
        <f t="shared" si="5"/>
        <v>65.56</v>
      </c>
      <c r="M16" s="5">
        <v>34.38</v>
      </c>
      <c r="N16" s="35">
        <v>28</v>
      </c>
      <c r="O16" s="35">
        <v>8</v>
      </c>
      <c r="P16" s="35">
        <f t="shared" si="1"/>
        <v>36</v>
      </c>
      <c r="Q16" s="5">
        <v>49.88</v>
      </c>
      <c r="R16" s="35">
        <v>23</v>
      </c>
      <c r="S16" s="35">
        <v>20</v>
      </c>
      <c r="T16" s="35">
        <f t="shared" si="2"/>
        <v>43</v>
      </c>
      <c r="U16" s="5">
        <f t="shared" si="6"/>
        <v>144.56</v>
      </c>
      <c r="V16" s="37"/>
    </row>
    <row r="17" spans="1:22" ht="13.5" customHeight="1">
      <c r="A17" s="4">
        <v>4032</v>
      </c>
      <c r="B17" t="s">
        <v>105</v>
      </c>
      <c r="C17" t="s">
        <v>230</v>
      </c>
      <c r="D17" s="1" t="s">
        <v>196</v>
      </c>
      <c r="E17" s="5">
        <v>44.37</v>
      </c>
      <c r="F17" s="35">
        <v>10</v>
      </c>
      <c r="G17" s="5">
        <f t="shared" si="3"/>
        <v>54.37</v>
      </c>
      <c r="H17" s="5">
        <f t="shared" si="0"/>
        <v>65.63</v>
      </c>
      <c r="I17" s="5">
        <v>33</v>
      </c>
      <c r="J17" s="35">
        <v>5</v>
      </c>
      <c r="K17" s="5">
        <f t="shared" si="4"/>
        <v>38</v>
      </c>
      <c r="L17" s="5">
        <f t="shared" si="5"/>
        <v>62</v>
      </c>
      <c r="M17" s="5">
        <v>32.57</v>
      </c>
      <c r="N17" s="35">
        <v>20</v>
      </c>
      <c r="O17" s="35">
        <v>8</v>
      </c>
      <c r="P17" s="35">
        <f>SUM(N17:O17)</f>
        <v>28</v>
      </c>
      <c r="Q17" s="5">
        <v>41.61</v>
      </c>
      <c r="R17" s="35">
        <v>24</v>
      </c>
      <c r="S17" s="35">
        <v>27</v>
      </c>
      <c r="T17" s="35">
        <f>SUM(R17:S17)</f>
        <v>51</v>
      </c>
      <c r="U17" s="5">
        <f t="shared" si="6"/>
        <v>206.63</v>
      </c>
      <c r="V17" s="37"/>
    </row>
    <row r="18" spans="1:22" ht="12.75">
      <c r="A18" s="4">
        <v>4034</v>
      </c>
      <c r="B18" s="1" t="s">
        <v>242</v>
      </c>
      <c r="C18" s="1" t="s">
        <v>245</v>
      </c>
      <c r="D18" s="72" t="s">
        <v>296</v>
      </c>
      <c r="E18" s="5">
        <v>43.93</v>
      </c>
      <c r="F18" s="35">
        <v>5</v>
      </c>
      <c r="G18" s="5">
        <f t="shared" si="3"/>
        <v>48.93</v>
      </c>
      <c r="H18" s="5">
        <f t="shared" si="0"/>
        <v>71.07</v>
      </c>
      <c r="I18" s="5">
        <v>34.06</v>
      </c>
      <c r="J18" s="35">
        <v>10</v>
      </c>
      <c r="K18" s="5">
        <f t="shared" si="4"/>
        <v>44.06</v>
      </c>
      <c r="L18" s="5">
        <f t="shared" si="5"/>
        <v>55.94</v>
      </c>
      <c r="M18" s="5">
        <v>33.72</v>
      </c>
      <c r="N18" s="35">
        <v>23</v>
      </c>
      <c r="O18" s="35">
        <v>0</v>
      </c>
      <c r="P18" s="35">
        <f t="shared" si="1"/>
        <v>23</v>
      </c>
      <c r="Q18" s="5">
        <v>44.84</v>
      </c>
      <c r="R18" s="35">
        <v>17</v>
      </c>
      <c r="S18" s="35">
        <v>27</v>
      </c>
      <c r="T18" s="35">
        <f t="shared" si="2"/>
        <v>44</v>
      </c>
      <c r="U18" s="5">
        <f t="shared" si="6"/>
        <v>194.01</v>
      </c>
      <c r="V18" s="41"/>
    </row>
    <row r="19" spans="1:22" ht="12.75">
      <c r="A19" s="4">
        <v>4035</v>
      </c>
      <c r="B19" s="1" t="s">
        <v>338</v>
      </c>
      <c r="C19" s="1" t="s">
        <v>339</v>
      </c>
      <c r="D19" s="72" t="s">
        <v>308</v>
      </c>
      <c r="E19" s="5">
        <v>69.23</v>
      </c>
      <c r="F19" s="35">
        <v>0</v>
      </c>
      <c r="G19" s="5">
        <f t="shared" si="3"/>
        <v>69.23</v>
      </c>
      <c r="H19" s="5">
        <f t="shared" si="0"/>
        <v>50.769999999999996</v>
      </c>
      <c r="I19" s="5">
        <v>64.58</v>
      </c>
      <c r="J19" s="35">
        <v>10</v>
      </c>
      <c r="K19" s="5">
        <f t="shared" si="4"/>
        <v>74.58</v>
      </c>
      <c r="L19" s="5">
        <f t="shared" si="5"/>
        <v>25.42</v>
      </c>
      <c r="M19" s="5" t="s">
        <v>416</v>
      </c>
      <c r="N19" s="35"/>
      <c r="O19" s="35"/>
      <c r="P19" s="35">
        <f t="shared" si="1"/>
        <v>0</v>
      </c>
      <c r="Q19" s="5" t="s">
        <v>416</v>
      </c>
      <c r="R19" s="35"/>
      <c r="S19" s="35"/>
      <c r="T19" s="35">
        <f t="shared" si="2"/>
        <v>0</v>
      </c>
      <c r="U19" s="5">
        <f t="shared" si="6"/>
        <v>76.19</v>
      </c>
      <c r="V19" s="37"/>
    </row>
    <row r="20" spans="1:22" ht="12.75">
      <c r="A20" s="4">
        <v>4036</v>
      </c>
      <c r="B20" s="1" t="s">
        <v>29</v>
      </c>
      <c r="C20" s="1" t="s">
        <v>340</v>
      </c>
      <c r="D20" s="1" t="s">
        <v>268</v>
      </c>
      <c r="E20" s="5"/>
      <c r="F20" s="35">
        <v>120</v>
      </c>
      <c r="G20" s="5">
        <f t="shared" si="3"/>
        <v>120</v>
      </c>
      <c r="H20" s="5">
        <f t="shared" si="0"/>
        <v>0</v>
      </c>
      <c r="I20" s="5">
        <v>30.14</v>
      </c>
      <c r="J20" s="35">
        <v>0</v>
      </c>
      <c r="K20" s="5">
        <f t="shared" si="4"/>
        <v>30.14</v>
      </c>
      <c r="L20" s="5">
        <f t="shared" si="5"/>
        <v>69.86</v>
      </c>
      <c r="M20" s="5">
        <v>31.7</v>
      </c>
      <c r="N20" s="35">
        <v>26</v>
      </c>
      <c r="O20" s="35">
        <v>8</v>
      </c>
      <c r="P20" s="35">
        <f>SUM(N20:O20)</f>
        <v>34</v>
      </c>
      <c r="Q20" s="5">
        <v>48.55</v>
      </c>
      <c r="R20" s="35">
        <v>26</v>
      </c>
      <c r="S20" s="35">
        <v>20</v>
      </c>
      <c r="T20" s="35">
        <f>SUM(R20:S20)</f>
        <v>46</v>
      </c>
      <c r="U20" s="5">
        <f t="shared" si="6"/>
        <v>149.86</v>
      </c>
      <c r="V20" s="37"/>
    </row>
    <row r="21" spans="1:22" ht="12.75">
      <c r="A21" s="56">
        <v>4037</v>
      </c>
      <c r="B21" t="s">
        <v>66</v>
      </c>
      <c r="C21" t="s">
        <v>136</v>
      </c>
      <c r="D21" s="1" t="s">
        <v>207</v>
      </c>
      <c r="E21" s="5">
        <v>38.59</v>
      </c>
      <c r="F21" s="35">
        <v>0</v>
      </c>
      <c r="G21" s="5">
        <f t="shared" si="3"/>
        <v>38.59</v>
      </c>
      <c r="H21" s="5">
        <f t="shared" si="0"/>
        <v>81.41</v>
      </c>
      <c r="I21" s="5">
        <v>30.48</v>
      </c>
      <c r="J21" s="35">
        <v>0</v>
      </c>
      <c r="K21" s="5">
        <f t="shared" si="4"/>
        <v>30.48</v>
      </c>
      <c r="L21" s="5">
        <f t="shared" si="5"/>
        <v>69.52</v>
      </c>
      <c r="M21" s="5">
        <v>38.04</v>
      </c>
      <c r="N21" s="35">
        <v>28</v>
      </c>
      <c r="O21" s="35">
        <v>0</v>
      </c>
      <c r="P21" s="35">
        <f t="shared" si="1"/>
        <v>28</v>
      </c>
      <c r="Q21" s="5">
        <v>38.38</v>
      </c>
      <c r="R21" s="35">
        <v>23</v>
      </c>
      <c r="S21" s="35">
        <v>27</v>
      </c>
      <c r="T21" s="35">
        <f t="shared" si="2"/>
        <v>50</v>
      </c>
      <c r="U21" s="5">
        <f t="shared" si="6"/>
        <v>228.93</v>
      </c>
      <c r="V21" s="41"/>
    </row>
    <row r="22" spans="1:22" ht="12.75">
      <c r="A22" s="4">
        <v>4038</v>
      </c>
      <c r="B22" s="1" t="s">
        <v>3</v>
      </c>
      <c r="C22" s="1" t="s">
        <v>50</v>
      </c>
      <c r="D22" s="1" t="s">
        <v>269</v>
      </c>
      <c r="E22" s="5">
        <v>40.3</v>
      </c>
      <c r="F22" s="35">
        <v>0</v>
      </c>
      <c r="G22" s="5">
        <f t="shared" si="3"/>
        <v>40.3</v>
      </c>
      <c r="H22" s="5">
        <f t="shared" si="0"/>
        <v>79.7</v>
      </c>
      <c r="I22" s="5">
        <v>31.2</v>
      </c>
      <c r="J22" s="35">
        <v>0</v>
      </c>
      <c r="K22" s="5">
        <f t="shared" si="4"/>
        <v>31.2</v>
      </c>
      <c r="L22" s="5">
        <f t="shared" si="5"/>
        <v>68.8</v>
      </c>
      <c r="M22" s="5">
        <v>32.41</v>
      </c>
      <c r="N22" s="35">
        <v>21</v>
      </c>
      <c r="O22" s="35">
        <v>8</v>
      </c>
      <c r="P22" s="35">
        <f t="shared" si="1"/>
        <v>29</v>
      </c>
      <c r="Q22" s="5">
        <v>39.38</v>
      </c>
      <c r="R22" s="35">
        <v>24</v>
      </c>
      <c r="S22" s="35">
        <v>20</v>
      </c>
      <c r="T22" s="35">
        <f t="shared" si="2"/>
        <v>44</v>
      </c>
      <c r="U22" s="5">
        <f t="shared" si="6"/>
        <v>221.5</v>
      </c>
      <c r="V22" s="41"/>
    </row>
    <row r="23" spans="1:22" ht="12.75">
      <c r="A23" s="4">
        <v>4039</v>
      </c>
      <c r="B23" s="1" t="s">
        <v>74</v>
      </c>
      <c r="C23" s="1" t="s">
        <v>126</v>
      </c>
      <c r="D23" s="1" t="s">
        <v>207</v>
      </c>
      <c r="E23" s="5">
        <v>41.12</v>
      </c>
      <c r="F23" s="35">
        <v>0</v>
      </c>
      <c r="G23" s="5">
        <f t="shared" si="3"/>
        <v>41.12</v>
      </c>
      <c r="H23" s="5">
        <f t="shared" si="0"/>
        <v>78.88</v>
      </c>
      <c r="I23" s="5">
        <v>36.18</v>
      </c>
      <c r="J23" s="35">
        <v>5</v>
      </c>
      <c r="K23" s="5">
        <f t="shared" si="4"/>
        <v>41.18</v>
      </c>
      <c r="L23" s="5">
        <f t="shared" si="5"/>
        <v>58.82</v>
      </c>
      <c r="M23" s="5">
        <v>34.27</v>
      </c>
      <c r="N23" s="35">
        <v>18</v>
      </c>
      <c r="O23" s="35">
        <v>8</v>
      </c>
      <c r="P23" s="35">
        <f t="shared" si="1"/>
        <v>26</v>
      </c>
      <c r="Q23" s="5">
        <v>45.29</v>
      </c>
      <c r="R23" s="35">
        <v>24</v>
      </c>
      <c r="S23" s="35">
        <v>20</v>
      </c>
      <c r="T23" s="35">
        <f t="shared" si="2"/>
        <v>44</v>
      </c>
      <c r="U23" s="5">
        <f t="shared" si="6"/>
        <v>207.7</v>
      </c>
      <c r="V23" s="41"/>
    </row>
    <row r="24" spans="1:22" ht="12.75">
      <c r="A24" s="4">
        <v>4040</v>
      </c>
      <c r="B24" t="s">
        <v>341</v>
      </c>
      <c r="C24" t="s">
        <v>144</v>
      </c>
      <c r="D24" s="1" t="s">
        <v>267</v>
      </c>
      <c r="E24" s="5">
        <v>41.25</v>
      </c>
      <c r="F24" s="35">
        <v>0</v>
      </c>
      <c r="G24" s="5">
        <f t="shared" si="3"/>
        <v>41.25</v>
      </c>
      <c r="H24" s="5">
        <f t="shared" si="0"/>
        <v>78.75</v>
      </c>
      <c r="I24" s="5">
        <v>34.07</v>
      </c>
      <c r="J24" s="35">
        <v>0</v>
      </c>
      <c r="K24" s="5">
        <f t="shared" si="4"/>
        <v>34.07</v>
      </c>
      <c r="L24" s="5">
        <f t="shared" si="5"/>
        <v>65.93</v>
      </c>
      <c r="M24" s="5">
        <v>33.25</v>
      </c>
      <c r="N24" s="35">
        <v>27</v>
      </c>
      <c r="O24" s="35">
        <v>8</v>
      </c>
      <c r="P24" s="35">
        <f>SUM(N24:O24)</f>
        <v>35</v>
      </c>
      <c r="Q24" s="5">
        <v>43</v>
      </c>
      <c r="R24" s="35">
        <v>17</v>
      </c>
      <c r="S24" s="35">
        <v>0</v>
      </c>
      <c r="T24" s="35">
        <f>SUM(R24:S24)</f>
        <v>17</v>
      </c>
      <c r="U24" s="5">
        <f t="shared" si="6"/>
        <v>196.68</v>
      </c>
      <c r="V24" s="41"/>
    </row>
    <row r="25" spans="1:22" ht="12.75">
      <c r="A25" s="4">
        <v>4041</v>
      </c>
      <c r="B25" s="1" t="s">
        <v>342</v>
      </c>
      <c r="C25" s="1" t="s">
        <v>220</v>
      </c>
      <c r="D25" s="1" t="s">
        <v>268</v>
      </c>
      <c r="E25" s="5">
        <v>38.93</v>
      </c>
      <c r="F25" s="35">
        <v>0</v>
      </c>
      <c r="G25" s="5">
        <f t="shared" si="3"/>
        <v>38.93</v>
      </c>
      <c r="H25" s="5">
        <f t="shared" si="0"/>
        <v>81.07</v>
      </c>
      <c r="I25" s="5">
        <v>31.79</v>
      </c>
      <c r="J25" s="35">
        <v>0</v>
      </c>
      <c r="K25" s="5">
        <f t="shared" si="4"/>
        <v>31.79</v>
      </c>
      <c r="L25" s="5">
        <f t="shared" si="5"/>
        <v>68.21000000000001</v>
      </c>
      <c r="M25" s="5">
        <v>30.66</v>
      </c>
      <c r="N25" s="35">
        <v>28</v>
      </c>
      <c r="O25" s="35">
        <v>8</v>
      </c>
      <c r="P25" s="35">
        <f t="shared" si="1"/>
        <v>36</v>
      </c>
      <c r="Q25" s="5">
        <v>40.45</v>
      </c>
      <c r="R25" s="35">
        <v>23</v>
      </c>
      <c r="S25" s="35">
        <v>27</v>
      </c>
      <c r="T25" s="35">
        <f t="shared" si="2"/>
        <v>50</v>
      </c>
      <c r="U25" s="5">
        <f t="shared" si="6"/>
        <v>235.28</v>
      </c>
      <c r="V25" s="41"/>
    </row>
    <row r="26" spans="1:22" ht="12.75">
      <c r="A26" s="4">
        <v>4042</v>
      </c>
      <c r="B26" s="1" t="s">
        <v>139</v>
      </c>
      <c r="C26" s="1" t="s">
        <v>131</v>
      </c>
      <c r="D26" s="1" t="s">
        <v>176</v>
      </c>
      <c r="E26" s="5">
        <v>46.12</v>
      </c>
      <c r="F26" s="35">
        <v>5</v>
      </c>
      <c r="G26" s="5">
        <f t="shared" si="3"/>
        <v>51.12</v>
      </c>
      <c r="H26" s="5">
        <f t="shared" si="0"/>
        <v>68.88</v>
      </c>
      <c r="I26" s="5">
        <v>32.66</v>
      </c>
      <c r="J26" s="35">
        <v>0</v>
      </c>
      <c r="K26" s="5">
        <f t="shared" si="4"/>
        <v>32.66</v>
      </c>
      <c r="L26" s="5">
        <f t="shared" si="5"/>
        <v>67.34</v>
      </c>
      <c r="M26" s="5">
        <v>35.13</v>
      </c>
      <c r="N26" s="35">
        <v>19</v>
      </c>
      <c r="O26" s="35">
        <v>8</v>
      </c>
      <c r="P26" s="35">
        <f t="shared" si="1"/>
        <v>27</v>
      </c>
      <c r="Q26" s="5">
        <v>47.42</v>
      </c>
      <c r="R26" s="35">
        <v>25</v>
      </c>
      <c r="S26" s="35">
        <v>20</v>
      </c>
      <c r="T26" s="35">
        <f t="shared" si="2"/>
        <v>45</v>
      </c>
      <c r="U26" s="5">
        <f t="shared" si="6"/>
        <v>208.22</v>
      </c>
      <c r="V26" s="41"/>
    </row>
    <row r="27" spans="1:22" ht="12.75">
      <c r="A27" s="4">
        <v>4043</v>
      </c>
      <c r="B27" s="1" t="s">
        <v>135</v>
      </c>
      <c r="C27" s="1" t="s">
        <v>244</v>
      </c>
      <c r="D27" s="1" t="s">
        <v>123</v>
      </c>
      <c r="E27" s="5">
        <v>44.99</v>
      </c>
      <c r="F27" s="35">
        <v>10</v>
      </c>
      <c r="G27" s="5">
        <f t="shared" si="3"/>
        <v>54.99</v>
      </c>
      <c r="H27" s="5">
        <f t="shared" si="0"/>
        <v>65.00999999999999</v>
      </c>
      <c r="I27" s="5">
        <v>34.19</v>
      </c>
      <c r="J27" s="35">
        <v>0</v>
      </c>
      <c r="K27" s="5">
        <f t="shared" si="4"/>
        <v>34.19</v>
      </c>
      <c r="L27" s="5">
        <f t="shared" si="5"/>
        <v>65.81</v>
      </c>
      <c r="M27" s="5">
        <v>33.91</v>
      </c>
      <c r="N27" s="35">
        <v>27</v>
      </c>
      <c r="O27" s="35">
        <v>8</v>
      </c>
      <c r="P27" s="35">
        <f t="shared" si="1"/>
        <v>35</v>
      </c>
      <c r="Q27" s="5">
        <v>39.48</v>
      </c>
      <c r="R27" s="35">
        <v>24</v>
      </c>
      <c r="S27" s="35">
        <v>27</v>
      </c>
      <c r="T27" s="35">
        <f t="shared" si="2"/>
        <v>51</v>
      </c>
      <c r="U27" s="5">
        <f t="shared" si="6"/>
        <v>216.82</v>
      </c>
      <c r="V27" s="41"/>
    </row>
    <row r="28" spans="1:22" ht="12.75">
      <c r="A28" s="4">
        <v>4044</v>
      </c>
      <c r="B28" s="1" t="s">
        <v>226</v>
      </c>
      <c r="C28" s="1" t="s">
        <v>227</v>
      </c>
      <c r="D28" s="1" t="s">
        <v>275</v>
      </c>
      <c r="E28" s="5">
        <v>42.73</v>
      </c>
      <c r="F28" s="35">
        <v>0</v>
      </c>
      <c r="G28" s="5">
        <f t="shared" si="3"/>
        <v>42.73</v>
      </c>
      <c r="H28" s="5">
        <f t="shared" si="0"/>
        <v>77.27000000000001</v>
      </c>
      <c r="I28" s="5">
        <v>35.95</v>
      </c>
      <c r="J28" s="35">
        <v>0</v>
      </c>
      <c r="K28" s="5">
        <f t="shared" si="4"/>
        <v>35.95</v>
      </c>
      <c r="L28" s="5">
        <f t="shared" si="5"/>
        <v>64.05</v>
      </c>
      <c r="M28" s="5">
        <v>36.24</v>
      </c>
      <c r="N28" s="35">
        <v>14</v>
      </c>
      <c r="O28" s="35">
        <v>0</v>
      </c>
      <c r="P28" s="35">
        <f>SUM(N28:O28)</f>
        <v>14</v>
      </c>
      <c r="Q28" s="5">
        <v>43.52</v>
      </c>
      <c r="R28" s="35">
        <v>23</v>
      </c>
      <c r="S28" s="35">
        <v>27</v>
      </c>
      <c r="T28" s="35">
        <f>SUM(R28:S28)</f>
        <v>50</v>
      </c>
      <c r="U28" s="5">
        <f t="shared" si="6"/>
        <v>205.32</v>
      </c>
      <c r="V28" s="41"/>
    </row>
    <row r="29" spans="1:22" ht="12.75">
      <c r="A29" s="4">
        <v>4045</v>
      </c>
      <c r="B29" s="1" t="s">
        <v>195</v>
      </c>
      <c r="C29" s="1" t="s">
        <v>238</v>
      </c>
      <c r="D29" s="1" t="s">
        <v>304</v>
      </c>
      <c r="E29" s="5">
        <v>45.27</v>
      </c>
      <c r="F29" s="35">
        <v>5</v>
      </c>
      <c r="G29" s="5">
        <f t="shared" si="3"/>
        <v>50.27</v>
      </c>
      <c r="H29" s="5">
        <f t="shared" si="0"/>
        <v>69.72999999999999</v>
      </c>
      <c r="I29" s="5">
        <v>37.74</v>
      </c>
      <c r="J29" s="35">
        <v>5</v>
      </c>
      <c r="K29" s="5">
        <f t="shared" si="4"/>
        <v>42.74</v>
      </c>
      <c r="L29" s="5">
        <f t="shared" si="5"/>
        <v>57.26</v>
      </c>
      <c r="M29" s="5">
        <v>31.08</v>
      </c>
      <c r="N29" s="35">
        <v>21</v>
      </c>
      <c r="O29" s="35">
        <v>0</v>
      </c>
      <c r="P29" s="35">
        <f t="shared" si="1"/>
        <v>21</v>
      </c>
      <c r="Q29" s="5">
        <v>49.28</v>
      </c>
      <c r="R29" s="35">
        <v>23</v>
      </c>
      <c r="S29" s="35">
        <v>14</v>
      </c>
      <c r="T29" s="35">
        <f t="shared" si="2"/>
        <v>37</v>
      </c>
      <c r="U29" s="5">
        <f t="shared" si="6"/>
        <v>184.98999999999998</v>
      </c>
      <c r="V29" s="41"/>
    </row>
    <row r="30" spans="1:22" ht="12.75">
      <c r="A30" s="4">
        <v>4046</v>
      </c>
      <c r="B30" s="1" t="s">
        <v>344</v>
      </c>
      <c r="C30" s="1" t="s">
        <v>345</v>
      </c>
      <c r="D30" s="1" t="s">
        <v>201</v>
      </c>
      <c r="E30" s="5">
        <v>40.17</v>
      </c>
      <c r="F30" s="35">
        <v>5</v>
      </c>
      <c r="G30" s="5">
        <f t="shared" si="3"/>
        <v>45.17</v>
      </c>
      <c r="H30" s="5">
        <f t="shared" si="0"/>
        <v>74.83</v>
      </c>
      <c r="I30" s="5">
        <v>31.06</v>
      </c>
      <c r="J30" s="35">
        <v>0</v>
      </c>
      <c r="K30" s="5">
        <f t="shared" si="4"/>
        <v>31.06</v>
      </c>
      <c r="L30" s="5">
        <f t="shared" si="5"/>
        <v>68.94</v>
      </c>
      <c r="M30" s="5">
        <v>36.95</v>
      </c>
      <c r="N30" s="35">
        <v>23</v>
      </c>
      <c r="O30" s="35">
        <v>0</v>
      </c>
      <c r="P30" s="35">
        <f t="shared" si="1"/>
        <v>23</v>
      </c>
      <c r="Q30" s="5">
        <v>42.15</v>
      </c>
      <c r="R30" s="35">
        <v>17</v>
      </c>
      <c r="S30" s="35">
        <v>27</v>
      </c>
      <c r="T30" s="35">
        <f t="shared" si="2"/>
        <v>44</v>
      </c>
      <c r="U30" s="5">
        <f t="shared" si="6"/>
        <v>210.76999999999998</v>
      </c>
      <c r="V30" s="41"/>
    </row>
    <row r="31" spans="1:22" ht="12.75">
      <c r="A31" s="4">
        <v>4047</v>
      </c>
      <c r="B31" t="s">
        <v>61</v>
      </c>
      <c r="C31" t="s">
        <v>62</v>
      </c>
      <c r="D31" s="1" t="s">
        <v>298</v>
      </c>
      <c r="E31" s="5">
        <v>44.74</v>
      </c>
      <c r="F31" s="35">
        <v>0</v>
      </c>
      <c r="G31" s="5">
        <f t="shared" si="3"/>
        <v>44.74</v>
      </c>
      <c r="H31" s="5">
        <f t="shared" si="0"/>
        <v>75.25999999999999</v>
      </c>
      <c r="I31" s="5">
        <v>34.63</v>
      </c>
      <c r="J31" s="35">
        <v>0</v>
      </c>
      <c r="K31" s="5">
        <f t="shared" si="4"/>
        <v>34.63</v>
      </c>
      <c r="L31" s="5">
        <f t="shared" si="5"/>
        <v>65.37</v>
      </c>
      <c r="M31" s="5">
        <v>34.4</v>
      </c>
      <c r="N31" s="35">
        <v>21</v>
      </c>
      <c r="O31" s="35">
        <v>0</v>
      </c>
      <c r="P31" s="35">
        <f t="shared" si="1"/>
        <v>21</v>
      </c>
      <c r="Q31" s="5">
        <v>43.78</v>
      </c>
      <c r="R31" s="35">
        <v>24</v>
      </c>
      <c r="S31" s="35">
        <v>27</v>
      </c>
      <c r="T31" s="35">
        <f t="shared" si="2"/>
        <v>51</v>
      </c>
      <c r="U31" s="5">
        <f t="shared" si="6"/>
        <v>212.63</v>
      </c>
      <c r="V31" s="41"/>
    </row>
    <row r="32" spans="1:22" ht="12.75">
      <c r="A32" s="4">
        <v>4048</v>
      </c>
      <c r="B32" s="1" t="s">
        <v>145</v>
      </c>
      <c r="C32" s="1" t="s">
        <v>150</v>
      </c>
      <c r="D32" s="1" t="s">
        <v>275</v>
      </c>
      <c r="E32" s="5">
        <v>44.21</v>
      </c>
      <c r="F32" s="35">
        <v>10</v>
      </c>
      <c r="G32" s="5">
        <f t="shared" si="3"/>
        <v>54.21</v>
      </c>
      <c r="H32" s="5">
        <f t="shared" si="0"/>
        <v>65.78999999999999</v>
      </c>
      <c r="I32" s="5">
        <v>33.59</v>
      </c>
      <c r="J32" s="35">
        <v>5</v>
      </c>
      <c r="K32" s="5">
        <f t="shared" si="4"/>
        <v>38.59</v>
      </c>
      <c r="L32" s="5">
        <f t="shared" si="5"/>
        <v>61.41</v>
      </c>
      <c r="M32" s="5">
        <v>0</v>
      </c>
      <c r="N32" s="35">
        <v>0</v>
      </c>
      <c r="O32" s="35"/>
      <c r="P32" s="35">
        <f>SUM(N32:O32)</f>
        <v>0</v>
      </c>
      <c r="Q32" s="5">
        <v>42.99</v>
      </c>
      <c r="R32" s="35">
        <v>24</v>
      </c>
      <c r="S32" s="35">
        <v>27</v>
      </c>
      <c r="T32" s="35">
        <f>SUM(R32:S32)</f>
        <v>51</v>
      </c>
      <c r="U32" s="5">
        <f t="shared" si="6"/>
        <v>178.2</v>
      </c>
      <c r="V32" s="41"/>
    </row>
    <row r="33" spans="1:22" ht="12.75">
      <c r="A33" s="4">
        <v>4049</v>
      </c>
      <c r="B33" s="1" t="s">
        <v>115</v>
      </c>
      <c r="C33" s="1" t="s">
        <v>130</v>
      </c>
      <c r="D33" s="1" t="s">
        <v>185</v>
      </c>
      <c r="E33" s="5">
        <v>40.98</v>
      </c>
      <c r="F33" s="35">
        <v>0</v>
      </c>
      <c r="G33" s="5">
        <f t="shared" si="3"/>
        <v>40.98</v>
      </c>
      <c r="H33" s="5">
        <f t="shared" si="0"/>
        <v>79.02000000000001</v>
      </c>
      <c r="I33" s="5">
        <v>33.09</v>
      </c>
      <c r="J33" s="35">
        <v>0</v>
      </c>
      <c r="K33" s="5">
        <f t="shared" si="4"/>
        <v>33.09</v>
      </c>
      <c r="L33" s="5">
        <f t="shared" si="5"/>
        <v>66.91</v>
      </c>
      <c r="M33" s="5">
        <v>32.76</v>
      </c>
      <c r="N33" s="35">
        <v>27</v>
      </c>
      <c r="O33" s="35">
        <v>8</v>
      </c>
      <c r="P33" s="35">
        <f t="shared" si="1"/>
        <v>35</v>
      </c>
      <c r="Q33" s="5">
        <v>49.84</v>
      </c>
      <c r="R33" s="35">
        <v>24</v>
      </c>
      <c r="S33" s="35">
        <v>20</v>
      </c>
      <c r="T33" s="35">
        <f t="shared" si="2"/>
        <v>44</v>
      </c>
      <c r="U33" s="5">
        <f t="shared" si="6"/>
        <v>224.93</v>
      </c>
      <c r="V33" s="41"/>
    </row>
    <row r="34" spans="1:22" ht="12.75">
      <c r="A34" s="4">
        <v>4050</v>
      </c>
      <c r="B34" s="1" t="s">
        <v>132</v>
      </c>
      <c r="C34" s="1" t="s">
        <v>133</v>
      </c>
      <c r="D34" s="1" t="s">
        <v>120</v>
      </c>
      <c r="E34" s="5">
        <v>43.31</v>
      </c>
      <c r="F34" s="35">
        <v>0</v>
      </c>
      <c r="G34" s="5">
        <f t="shared" si="3"/>
        <v>43.31</v>
      </c>
      <c r="H34" s="5">
        <f t="shared" si="0"/>
        <v>76.69</v>
      </c>
      <c r="I34" s="5">
        <v>32.56</v>
      </c>
      <c r="J34" s="35">
        <v>0</v>
      </c>
      <c r="K34" s="5">
        <f t="shared" si="4"/>
        <v>32.56</v>
      </c>
      <c r="L34" s="5">
        <f t="shared" si="5"/>
        <v>67.44</v>
      </c>
      <c r="M34" s="5">
        <v>33.92</v>
      </c>
      <c r="N34" s="35">
        <v>19</v>
      </c>
      <c r="O34" s="35">
        <v>8</v>
      </c>
      <c r="P34" s="35">
        <f t="shared" si="1"/>
        <v>27</v>
      </c>
      <c r="Q34" s="5">
        <v>49.27</v>
      </c>
      <c r="R34" s="35">
        <v>26</v>
      </c>
      <c r="S34" s="35">
        <v>20</v>
      </c>
      <c r="T34" s="35">
        <f t="shared" si="2"/>
        <v>46</v>
      </c>
      <c r="U34" s="5">
        <f t="shared" si="6"/>
        <v>217.13</v>
      </c>
      <c r="V34" s="41"/>
    </row>
    <row r="35" spans="1:22" ht="12.75">
      <c r="A35" s="4">
        <v>4051</v>
      </c>
      <c r="B35" s="1" t="s">
        <v>346</v>
      </c>
      <c r="C35" s="1" t="s">
        <v>347</v>
      </c>
      <c r="D35" s="72" t="s">
        <v>308</v>
      </c>
      <c r="E35" s="5"/>
      <c r="F35" s="35">
        <v>120</v>
      </c>
      <c r="G35" s="5">
        <f t="shared" si="3"/>
        <v>120</v>
      </c>
      <c r="H35" s="5">
        <f t="shared" si="0"/>
        <v>0</v>
      </c>
      <c r="I35" s="5">
        <v>49.05</v>
      </c>
      <c r="J35" s="35">
        <v>5</v>
      </c>
      <c r="K35" s="5">
        <f t="shared" si="4"/>
        <v>54.05</v>
      </c>
      <c r="L35" s="5">
        <f t="shared" si="5"/>
        <v>45.95</v>
      </c>
      <c r="M35" s="5" t="s">
        <v>416</v>
      </c>
      <c r="N35" s="35"/>
      <c r="O35" s="35"/>
      <c r="P35" s="35">
        <f t="shared" si="1"/>
        <v>0</v>
      </c>
      <c r="Q35" s="5" t="s">
        <v>416</v>
      </c>
      <c r="R35" s="35"/>
      <c r="S35" s="35"/>
      <c r="T35" s="35">
        <f t="shared" si="2"/>
        <v>0</v>
      </c>
      <c r="U35" s="5">
        <f t="shared" si="6"/>
        <v>45.95</v>
      </c>
      <c r="V35" s="41"/>
    </row>
    <row r="36" spans="1:22" ht="12.75">
      <c r="A36" s="4">
        <v>4052</v>
      </c>
      <c r="B36" t="s">
        <v>147</v>
      </c>
      <c r="C36" t="s">
        <v>151</v>
      </c>
      <c r="D36" s="1" t="s">
        <v>185</v>
      </c>
      <c r="E36" s="5">
        <v>41.15</v>
      </c>
      <c r="F36" s="35">
        <v>0</v>
      </c>
      <c r="G36" s="5">
        <f aca="true" t="shared" si="7" ref="G36:G52">SUM(E36:F36)</f>
        <v>41.15</v>
      </c>
      <c r="H36" s="5">
        <f aca="true" t="shared" si="8" ref="H36:H52">120-G36</f>
        <v>78.85</v>
      </c>
      <c r="I36" s="5">
        <v>31.34</v>
      </c>
      <c r="J36" s="35">
        <v>0</v>
      </c>
      <c r="K36" s="5">
        <f aca="true" t="shared" si="9" ref="K36:K52">SUM(I36:J36)</f>
        <v>31.34</v>
      </c>
      <c r="L36" s="5">
        <f aca="true" t="shared" si="10" ref="L36:L52">100-K36</f>
        <v>68.66</v>
      </c>
      <c r="M36" s="5">
        <v>34.56</v>
      </c>
      <c r="N36" s="35">
        <v>25</v>
      </c>
      <c r="O36" s="35">
        <v>8</v>
      </c>
      <c r="P36" s="35">
        <f>SUM(N36:O36)</f>
        <v>33</v>
      </c>
      <c r="Q36" s="5">
        <v>41.7</v>
      </c>
      <c r="R36" s="35">
        <v>23</v>
      </c>
      <c r="S36" s="35">
        <v>27</v>
      </c>
      <c r="T36" s="35">
        <f>SUM(R36:S36)</f>
        <v>50</v>
      </c>
      <c r="U36" s="5">
        <f aca="true" t="shared" si="11" ref="U36:U52">SUM(H36,L36,P36,T36)</f>
        <v>230.51</v>
      </c>
      <c r="V36" s="41"/>
    </row>
    <row r="37" spans="1:22" ht="12.75">
      <c r="A37" s="4">
        <v>4053</v>
      </c>
      <c r="B37" s="1" t="s">
        <v>348</v>
      </c>
      <c r="C37" s="1" t="s">
        <v>349</v>
      </c>
      <c r="D37" s="1" t="s">
        <v>277</v>
      </c>
      <c r="E37" s="5">
        <v>56.19</v>
      </c>
      <c r="F37" s="35">
        <v>10</v>
      </c>
      <c r="G37" s="5">
        <f t="shared" si="7"/>
        <v>66.19</v>
      </c>
      <c r="H37" s="5">
        <f t="shared" si="8"/>
        <v>53.81</v>
      </c>
      <c r="I37" s="5">
        <v>36.8</v>
      </c>
      <c r="J37" s="35">
        <v>0</v>
      </c>
      <c r="K37" s="5">
        <f t="shared" si="9"/>
        <v>36.8</v>
      </c>
      <c r="L37" s="5">
        <f t="shared" si="10"/>
        <v>63.2</v>
      </c>
      <c r="M37" s="5">
        <v>41.97</v>
      </c>
      <c r="N37" s="35">
        <v>22</v>
      </c>
      <c r="O37" s="35">
        <v>0</v>
      </c>
      <c r="P37" s="35">
        <f t="shared" si="1"/>
        <v>22</v>
      </c>
      <c r="Q37" s="5">
        <v>51.74</v>
      </c>
      <c r="R37" s="35">
        <v>17</v>
      </c>
      <c r="S37" s="35">
        <v>9</v>
      </c>
      <c r="T37" s="35">
        <f t="shared" si="2"/>
        <v>26</v>
      </c>
      <c r="U37" s="5">
        <f t="shared" si="11"/>
        <v>165.01</v>
      </c>
      <c r="V37" s="41"/>
    </row>
    <row r="38" spans="1:22" ht="12.75">
      <c r="A38" s="4">
        <v>4054</v>
      </c>
      <c r="B38" s="1" t="s">
        <v>258</v>
      </c>
      <c r="C38" s="1" t="s">
        <v>350</v>
      </c>
      <c r="D38" s="1" t="s">
        <v>123</v>
      </c>
      <c r="E38" s="5">
        <v>48.03</v>
      </c>
      <c r="F38" s="35">
        <v>0</v>
      </c>
      <c r="G38" s="5">
        <f t="shared" si="7"/>
        <v>48.03</v>
      </c>
      <c r="H38" s="5">
        <f t="shared" si="8"/>
        <v>71.97</v>
      </c>
      <c r="I38" s="5">
        <v>35.99</v>
      </c>
      <c r="J38" s="35">
        <v>0</v>
      </c>
      <c r="K38" s="5">
        <f t="shared" si="9"/>
        <v>35.99</v>
      </c>
      <c r="L38" s="5">
        <f t="shared" si="10"/>
        <v>64.00999999999999</v>
      </c>
      <c r="M38" s="5">
        <v>37.54</v>
      </c>
      <c r="N38" s="35">
        <v>10</v>
      </c>
      <c r="O38" s="35">
        <v>0</v>
      </c>
      <c r="P38" s="35">
        <f t="shared" si="1"/>
        <v>10</v>
      </c>
      <c r="Q38" s="5">
        <v>49.57</v>
      </c>
      <c r="R38" s="35">
        <v>24</v>
      </c>
      <c r="S38" s="35">
        <v>2</v>
      </c>
      <c r="T38" s="35">
        <f t="shared" si="2"/>
        <v>26</v>
      </c>
      <c r="U38" s="5">
        <f t="shared" si="11"/>
        <v>171.98</v>
      </c>
      <c r="V38" s="41"/>
    </row>
    <row r="39" spans="1:22" ht="12.75">
      <c r="A39" s="4">
        <v>4055</v>
      </c>
      <c r="B39" t="s">
        <v>351</v>
      </c>
      <c r="C39" t="s">
        <v>352</v>
      </c>
      <c r="D39" s="72" t="s">
        <v>353</v>
      </c>
      <c r="E39" s="5">
        <v>39.1</v>
      </c>
      <c r="F39" s="35">
        <v>5</v>
      </c>
      <c r="G39" s="5">
        <f t="shared" si="7"/>
        <v>44.1</v>
      </c>
      <c r="H39" s="5">
        <f t="shared" si="8"/>
        <v>75.9</v>
      </c>
      <c r="I39" s="5">
        <v>39.23</v>
      </c>
      <c r="J39" s="35">
        <v>10</v>
      </c>
      <c r="K39" s="5">
        <f t="shared" si="9"/>
        <v>49.23</v>
      </c>
      <c r="L39" s="5">
        <f t="shared" si="10"/>
        <v>50.77</v>
      </c>
      <c r="M39" s="5">
        <v>37.01</v>
      </c>
      <c r="N39" s="35">
        <v>20</v>
      </c>
      <c r="O39" s="35">
        <v>0</v>
      </c>
      <c r="P39" s="35">
        <f t="shared" si="1"/>
        <v>20</v>
      </c>
      <c r="Q39" s="5" t="s">
        <v>416</v>
      </c>
      <c r="R39" s="35"/>
      <c r="S39" s="35"/>
      <c r="T39" s="35">
        <f t="shared" si="2"/>
        <v>0</v>
      </c>
      <c r="U39" s="5">
        <f t="shared" si="11"/>
        <v>146.67000000000002</v>
      </c>
      <c r="V39" s="41"/>
    </row>
    <row r="40" spans="1:22" ht="12.75">
      <c r="A40" s="4">
        <v>4056</v>
      </c>
      <c r="B40" s="1" t="s">
        <v>232</v>
      </c>
      <c r="C40" s="1" t="s">
        <v>233</v>
      </c>
      <c r="D40" s="1" t="s">
        <v>203</v>
      </c>
      <c r="E40" s="5">
        <v>43.27</v>
      </c>
      <c r="F40" s="35">
        <v>0</v>
      </c>
      <c r="G40" s="5">
        <f t="shared" si="7"/>
        <v>43.27</v>
      </c>
      <c r="H40" s="5">
        <f t="shared" si="8"/>
        <v>76.72999999999999</v>
      </c>
      <c r="I40" s="5">
        <v>33.66</v>
      </c>
      <c r="J40" s="35">
        <v>0</v>
      </c>
      <c r="K40" s="5">
        <f t="shared" si="9"/>
        <v>33.66</v>
      </c>
      <c r="L40" s="5">
        <f t="shared" si="10"/>
        <v>66.34</v>
      </c>
      <c r="M40" s="5">
        <v>35.25</v>
      </c>
      <c r="N40" s="35">
        <v>25</v>
      </c>
      <c r="O40" s="35">
        <v>8</v>
      </c>
      <c r="P40" s="35">
        <f>SUM(N40:O40)</f>
        <v>33</v>
      </c>
      <c r="Q40" s="5">
        <v>42.41</v>
      </c>
      <c r="R40" s="35">
        <v>22</v>
      </c>
      <c r="S40" s="35">
        <v>9</v>
      </c>
      <c r="T40" s="35">
        <f>SUM(R40:S40)</f>
        <v>31</v>
      </c>
      <c r="U40" s="5">
        <f t="shared" si="11"/>
        <v>207.07</v>
      </c>
      <c r="V40" s="41"/>
    </row>
    <row r="41" spans="1:22" ht="12.75">
      <c r="A41" s="4">
        <v>4057</v>
      </c>
      <c r="B41" s="1" t="s">
        <v>3</v>
      </c>
      <c r="C41" s="1" t="s">
        <v>26</v>
      </c>
      <c r="D41" s="1" t="s">
        <v>270</v>
      </c>
      <c r="E41" s="5">
        <v>45.53</v>
      </c>
      <c r="F41" s="35">
        <v>5</v>
      </c>
      <c r="G41" s="5">
        <f t="shared" si="7"/>
        <v>50.53</v>
      </c>
      <c r="H41" s="5">
        <f t="shared" si="8"/>
        <v>69.47</v>
      </c>
      <c r="I41" s="5">
        <v>37.43</v>
      </c>
      <c r="J41" s="35">
        <v>5</v>
      </c>
      <c r="K41" s="5">
        <f t="shared" si="9"/>
        <v>42.43</v>
      </c>
      <c r="L41" s="5">
        <f t="shared" si="10"/>
        <v>57.57</v>
      </c>
      <c r="M41" s="5">
        <v>32.12</v>
      </c>
      <c r="N41" s="35">
        <v>21</v>
      </c>
      <c r="O41" s="35">
        <v>8</v>
      </c>
      <c r="P41" s="35">
        <f t="shared" si="1"/>
        <v>29</v>
      </c>
      <c r="Q41" s="5">
        <v>49.14</v>
      </c>
      <c r="R41" s="35">
        <v>26</v>
      </c>
      <c r="S41" s="35">
        <v>14</v>
      </c>
      <c r="T41" s="35">
        <f t="shared" si="2"/>
        <v>40</v>
      </c>
      <c r="U41" s="5">
        <f t="shared" si="11"/>
        <v>196.04</v>
      </c>
      <c r="V41" s="41"/>
    </row>
    <row r="42" spans="1:22" ht="12.75">
      <c r="A42" s="4">
        <v>4058</v>
      </c>
      <c r="B42" s="1" t="s">
        <v>234</v>
      </c>
      <c r="C42" s="1" t="s">
        <v>137</v>
      </c>
      <c r="D42" s="1" t="s">
        <v>203</v>
      </c>
      <c r="E42" s="5">
        <v>43.24</v>
      </c>
      <c r="F42" s="35">
        <v>0</v>
      </c>
      <c r="G42" s="5">
        <f t="shared" si="7"/>
        <v>43.24</v>
      </c>
      <c r="H42" s="5">
        <f t="shared" si="8"/>
        <v>76.75999999999999</v>
      </c>
      <c r="I42" s="5">
        <v>33.76</v>
      </c>
      <c r="J42" s="35">
        <v>0</v>
      </c>
      <c r="K42" s="5">
        <f t="shared" si="9"/>
        <v>33.76</v>
      </c>
      <c r="L42" s="5">
        <f t="shared" si="10"/>
        <v>66.24000000000001</v>
      </c>
      <c r="M42" s="5">
        <v>31.27</v>
      </c>
      <c r="N42" s="35">
        <v>27</v>
      </c>
      <c r="O42" s="35">
        <v>0</v>
      </c>
      <c r="P42" s="35">
        <f t="shared" si="1"/>
        <v>27</v>
      </c>
      <c r="Q42" s="5">
        <v>43.33</v>
      </c>
      <c r="R42" s="35">
        <v>24</v>
      </c>
      <c r="S42" s="35">
        <v>27</v>
      </c>
      <c r="T42" s="35">
        <f t="shared" si="2"/>
        <v>51</v>
      </c>
      <c r="U42" s="5">
        <f t="shared" si="11"/>
        <v>221</v>
      </c>
      <c r="V42" s="35"/>
    </row>
    <row r="43" spans="1:22" ht="12.75">
      <c r="A43" s="4">
        <v>4059</v>
      </c>
      <c r="B43" s="1" t="s">
        <v>344</v>
      </c>
      <c r="C43" s="1" t="s">
        <v>354</v>
      </c>
      <c r="D43" s="1" t="s">
        <v>196</v>
      </c>
      <c r="E43" s="5">
        <v>45.47</v>
      </c>
      <c r="F43" s="35">
        <v>10</v>
      </c>
      <c r="G43" s="5">
        <f t="shared" si="7"/>
        <v>55.47</v>
      </c>
      <c r="H43" s="5">
        <f t="shared" si="8"/>
        <v>64.53</v>
      </c>
      <c r="I43" s="5">
        <v>30.63</v>
      </c>
      <c r="J43" s="35">
        <v>15</v>
      </c>
      <c r="K43" s="5">
        <f t="shared" si="9"/>
        <v>45.629999999999995</v>
      </c>
      <c r="L43" s="5">
        <f t="shared" si="10"/>
        <v>54.370000000000005</v>
      </c>
      <c r="M43" s="5">
        <v>41.26</v>
      </c>
      <c r="N43" s="35">
        <v>11</v>
      </c>
      <c r="O43" s="35">
        <v>0</v>
      </c>
      <c r="P43" s="35">
        <f t="shared" si="1"/>
        <v>11</v>
      </c>
      <c r="Q43" s="5">
        <v>50.49</v>
      </c>
      <c r="R43" s="35">
        <v>16</v>
      </c>
      <c r="S43" s="35">
        <v>5</v>
      </c>
      <c r="T43" s="35">
        <f t="shared" si="2"/>
        <v>21</v>
      </c>
      <c r="U43" s="5">
        <f t="shared" si="11"/>
        <v>150.9</v>
      </c>
      <c r="V43" s="35"/>
    </row>
    <row r="44" spans="1:22" ht="12.75">
      <c r="A44" s="4">
        <v>4060</v>
      </c>
      <c r="B44" s="1" t="s">
        <v>66</v>
      </c>
      <c r="C44" s="1" t="s">
        <v>355</v>
      </c>
      <c r="D44" s="1" t="s">
        <v>186</v>
      </c>
      <c r="E44" s="5">
        <v>37.36</v>
      </c>
      <c r="F44" s="35">
        <v>0</v>
      </c>
      <c r="G44" s="5">
        <f t="shared" si="7"/>
        <v>37.36</v>
      </c>
      <c r="H44" s="5">
        <f t="shared" si="8"/>
        <v>82.64</v>
      </c>
      <c r="I44" s="5">
        <v>34.23</v>
      </c>
      <c r="J44" s="35">
        <v>5</v>
      </c>
      <c r="K44" s="5">
        <f t="shared" si="9"/>
        <v>39.23</v>
      </c>
      <c r="L44" s="5">
        <f t="shared" si="10"/>
        <v>60.77</v>
      </c>
      <c r="M44" s="5">
        <v>31.86</v>
      </c>
      <c r="N44" s="35">
        <v>26</v>
      </c>
      <c r="O44" s="35">
        <v>8</v>
      </c>
      <c r="P44" s="35">
        <f>SUM(N44:O44)</f>
        <v>34</v>
      </c>
      <c r="Q44" s="5">
        <v>50.2</v>
      </c>
      <c r="R44" s="35">
        <v>26</v>
      </c>
      <c r="S44" s="35">
        <v>9</v>
      </c>
      <c r="T44" s="35">
        <f>SUM(R44:S44)</f>
        <v>35</v>
      </c>
      <c r="U44" s="5">
        <f t="shared" si="11"/>
        <v>212.41</v>
      </c>
      <c r="V44" s="35"/>
    </row>
    <row r="45" spans="5:22" ht="12.75">
      <c r="E45" s="5"/>
      <c r="F45" s="35"/>
      <c r="G45" s="5">
        <f t="shared" si="7"/>
        <v>0</v>
      </c>
      <c r="H45" s="5">
        <f t="shared" si="8"/>
        <v>120</v>
      </c>
      <c r="I45" s="5"/>
      <c r="J45" s="35"/>
      <c r="K45" s="5">
        <f t="shared" si="9"/>
        <v>0</v>
      </c>
      <c r="L45" s="5">
        <f t="shared" si="10"/>
        <v>100</v>
      </c>
      <c r="M45" s="5"/>
      <c r="N45" s="35"/>
      <c r="O45" s="35"/>
      <c r="P45" s="35">
        <f t="shared" si="1"/>
        <v>0</v>
      </c>
      <c r="Q45" s="5"/>
      <c r="R45" s="35"/>
      <c r="S45" s="35"/>
      <c r="T45" s="35">
        <f t="shared" si="2"/>
        <v>0</v>
      </c>
      <c r="U45" s="5">
        <f t="shared" si="11"/>
        <v>220</v>
      </c>
      <c r="V45" s="35"/>
    </row>
    <row r="46" spans="5:22" ht="12.75">
      <c r="E46" s="5"/>
      <c r="F46" s="35"/>
      <c r="G46" s="5">
        <f t="shared" si="7"/>
        <v>0</v>
      </c>
      <c r="H46" s="5">
        <f t="shared" si="8"/>
        <v>120</v>
      </c>
      <c r="I46" s="5"/>
      <c r="J46" s="35"/>
      <c r="K46" s="5">
        <f t="shared" si="9"/>
        <v>0</v>
      </c>
      <c r="L46" s="5">
        <f t="shared" si="10"/>
        <v>100</v>
      </c>
      <c r="M46" s="5"/>
      <c r="N46" s="35"/>
      <c r="O46" s="35"/>
      <c r="P46" s="35">
        <f t="shared" si="1"/>
        <v>0</v>
      </c>
      <c r="Q46" s="5"/>
      <c r="R46" s="35"/>
      <c r="S46" s="35"/>
      <c r="T46" s="35">
        <f t="shared" si="2"/>
        <v>0</v>
      </c>
      <c r="U46" s="5">
        <f t="shared" si="11"/>
        <v>220</v>
      </c>
      <c r="V46" s="35"/>
    </row>
    <row r="47" spans="1:22" ht="12.75">
      <c r="A47" s="4"/>
      <c r="B47" s="1"/>
      <c r="C47" s="1"/>
      <c r="E47" s="5"/>
      <c r="F47" s="35"/>
      <c r="G47" s="5">
        <f t="shared" si="7"/>
        <v>0</v>
      </c>
      <c r="H47" s="5">
        <f t="shared" si="8"/>
        <v>120</v>
      </c>
      <c r="I47" s="5"/>
      <c r="J47" s="35"/>
      <c r="K47" s="5">
        <f t="shared" si="9"/>
        <v>0</v>
      </c>
      <c r="L47" s="5">
        <f t="shared" si="10"/>
        <v>100</v>
      </c>
      <c r="M47" s="5"/>
      <c r="N47" s="35"/>
      <c r="O47" s="35"/>
      <c r="P47" s="35">
        <f t="shared" si="1"/>
        <v>0</v>
      </c>
      <c r="Q47" s="5"/>
      <c r="R47" s="35"/>
      <c r="S47" s="35"/>
      <c r="T47" s="35">
        <f t="shared" si="2"/>
        <v>0</v>
      </c>
      <c r="U47" s="5">
        <f t="shared" si="11"/>
        <v>220</v>
      </c>
      <c r="V47" s="35"/>
    </row>
    <row r="48" spans="5:22" ht="12.75">
      <c r="E48" s="5"/>
      <c r="F48" s="35"/>
      <c r="G48" s="5">
        <f t="shared" si="7"/>
        <v>0</v>
      </c>
      <c r="H48" s="5">
        <f t="shared" si="8"/>
        <v>120</v>
      </c>
      <c r="I48" s="5"/>
      <c r="J48" s="35"/>
      <c r="K48" s="5">
        <f t="shared" si="9"/>
        <v>0</v>
      </c>
      <c r="L48" s="5">
        <f t="shared" si="10"/>
        <v>100</v>
      </c>
      <c r="M48" s="5"/>
      <c r="N48" s="35"/>
      <c r="O48" s="35"/>
      <c r="P48" s="35">
        <f>SUM(N48:O48)</f>
        <v>0</v>
      </c>
      <c r="Q48" s="5"/>
      <c r="R48" s="35"/>
      <c r="S48" s="35"/>
      <c r="T48" s="35">
        <f>SUM(R48:S48)</f>
        <v>0</v>
      </c>
      <c r="U48" s="5">
        <f t="shared" si="11"/>
        <v>220</v>
      </c>
      <c r="V48" s="35"/>
    </row>
    <row r="49" spans="5:22" ht="12.75">
      <c r="E49" s="5"/>
      <c r="F49" s="35"/>
      <c r="G49" s="5">
        <f t="shared" si="7"/>
        <v>0</v>
      </c>
      <c r="H49" s="5">
        <f t="shared" si="8"/>
        <v>120</v>
      </c>
      <c r="I49" s="5"/>
      <c r="J49" s="35"/>
      <c r="K49" s="5">
        <f t="shared" si="9"/>
        <v>0</v>
      </c>
      <c r="L49" s="5">
        <f t="shared" si="10"/>
        <v>100</v>
      </c>
      <c r="M49" s="5"/>
      <c r="N49" s="35"/>
      <c r="O49" s="35"/>
      <c r="P49" s="35">
        <f t="shared" si="1"/>
        <v>0</v>
      </c>
      <c r="Q49" s="5"/>
      <c r="R49" s="35"/>
      <c r="S49" s="35"/>
      <c r="T49" s="35">
        <f t="shared" si="2"/>
        <v>0</v>
      </c>
      <c r="U49" s="5">
        <f t="shared" si="11"/>
        <v>220</v>
      </c>
      <c r="V49" s="35"/>
    </row>
    <row r="50" spans="1:22" ht="12.75">
      <c r="A50" s="4"/>
      <c r="B50" s="1"/>
      <c r="C50" s="1"/>
      <c r="D50" s="72"/>
      <c r="E50" s="5"/>
      <c r="F50" s="35"/>
      <c r="G50" s="5">
        <f t="shared" si="7"/>
        <v>0</v>
      </c>
      <c r="H50" s="5">
        <f t="shared" si="8"/>
        <v>120</v>
      </c>
      <c r="I50" s="5"/>
      <c r="J50" s="35"/>
      <c r="K50" s="5">
        <f t="shared" si="9"/>
        <v>0</v>
      </c>
      <c r="L50" s="5">
        <f t="shared" si="10"/>
        <v>100</v>
      </c>
      <c r="M50" s="5"/>
      <c r="N50" s="35"/>
      <c r="O50" s="35"/>
      <c r="P50" s="35">
        <f t="shared" si="1"/>
        <v>0</v>
      </c>
      <c r="Q50" s="5"/>
      <c r="R50" s="35"/>
      <c r="S50" s="35"/>
      <c r="T50" s="35">
        <f t="shared" si="2"/>
        <v>0</v>
      </c>
      <c r="U50" s="5">
        <f t="shared" si="11"/>
        <v>220</v>
      </c>
      <c r="V50" s="35"/>
    </row>
    <row r="51" spans="5:22" ht="12.75">
      <c r="E51" s="5"/>
      <c r="F51" s="35"/>
      <c r="G51" s="5">
        <f t="shared" si="7"/>
        <v>0</v>
      </c>
      <c r="H51" s="5">
        <f t="shared" si="8"/>
        <v>120</v>
      </c>
      <c r="I51" s="5"/>
      <c r="J51" s="35"/>
      <c r="K51" s="5">
        <f t="shared" si="9"/>
        <v>0</v>
      </c>
      <c r="L51" s="5">
        <f t="shared" si="10"/>
        <v>100</v>
      </c>
      <c r="M51" s="5"/>
      <c r="N51" s="35"/>
      <c r="O51" s="35"/>
      <c r="P51" s="35">
        <f t="shared" si="1"/>
        <v>0</v>
      </c>
      <c r="Q51" s="5"/>
      <c r="R51" s="35"/>
      <c r="S51" s="35"/>
      <c r="T51" s="35">
        <f t="shared" si="2"/>
        <v>0</v>
      </c>
      <c r="U51" s="5">
        <f t="shared" si="11"/>
        <v>220</v>
      </c>
      <c r="V51" s="35"/>
    </row>
    <row r="52" spans="1:22" ht="12.75">
      <c r="A52" s="4"/>
      <c r="B52" s="1"/>
      <c r="C52" s="1"/>
      <c r="E52" s="5"/>
      <c r="F52" s="35"/>
      <c r="G52" s="5">
        <f t="shared" si="7"/>
        <v>0</v>
      </c>
      <c r="H52" s="5">
        <f t="shared" si="8"/>
        <v>120</v>
      </c>
      <c r="I52" s="5"/>
      <c r="J52" s="35"/>
      <c r="K52" s="5">
        <f t="shared" si="9"/>
        <v>0</v>
      </c>
      <c r="L52" s="5">
        <f t="shared" si="10"/>
        <v>100</v>
      </c>
      <c r="M52" s="5"/>
      <c r="N52" s="35"/>
      <c r="O52" s="35"/>
      <c r="P52" s="35">
        <f>SUM(N52:O52)</f>
        <v>0</v>
      </c>
      <c r="Q52" s="5"/>
      <c r="R52" s="35"/>
      <c r="S52" s="35"/>
      <c r="T52" s="35">
        <f>SUM(R52:S52)</f>
        <v>0</v>
      </c>
      <c r="U52" s="5">
        <f t="shared" si="11"/>
        <v>220</v>
      </c>
      <c r="V52" s="35"/>
    </row>
    <row r="53" spans="1:22" ht="12.75">
      <c r="A53" s="4"/>
      <c r="E53" s="5"/>
      <c r="F53" s="35"/>
      <c r="G53" s="5"/>
      <c r="H53" s="5"/>
      <c r="I53" s="5"/>
      <c r="J53" s="35"/>
      <c r="K53" s="5"/>
      <c r="L53" s="5"/>
      <c r="M53" s="5"/>
      <c r="N53" s="35"/>
      <c r="O53" s="35"/>
      <c r="P53" s="35"/>
      <c r="Q53" s="5"/>
      <c r="R53" s="35"/>
      <c r="S53" s="35"/>
      <c r="T53" s="35"/>
      <c r="U53" s="5"/>
      <c r="V53" s="5"/>
    </row>
    <row r="54" spans="1:22" ht="12.75">
      <c r="A54" s="4"/>
      <c r="E54" s="5"/>
      <c r="F54" s="35"/>
      <c r="G54" s="5"/>
      <c r="H54" s="5"/>
      <c r="I54" s="5"/>
      <c r="J54" s="35"/>
      <c r="K54" s="5"/>
      <c r="L54" s="5"/>
      <c r="M54" s="5"/>
      <c r="N54" s="35"/>
      <c r="O54" s="35"/>
      <c r="P54" s="35"/>
      <c r="Q54" s="5"/>
      <c r="R54" s="35"/>
      <c r="S54" s="35"/>
      <c r="T54" s="35"/>
      <c r="U54" s="5"/>
      <c r="V54" s="5"/>
    </row>
    <row r="55" spans="1:19" ht="12.75">
      <c r="A55" s="4"/>
      <c r="E55" s="5"/>
      <c r="F55" s="35"/>
      <c r="G55" s="5"/>
      <c r="H55" s="5"/>
      <c r="I55" s="5"/>
      <c r="J55" s="35"/>
      <c r="K55" s="5"/>
      <c r="L55" s="5"/>
      <c r="M55" s="5"/>
      <c r="N55" s="35"/>
      <c r="O55" s="5"/>
      <c r="Q55" s="35"/>
      <c r="S55" s="35"/>
    </row>
    <row r="56" spans="1:19" ht="12.75">
      <c r="A56" s="4"/>
      <c r="E56" s="5"/>
      <c r="F56" s="35"/>
      <c r="G56" s="5"/>
      <c r="H56" s="5"/>
      <c r="I56" s="5"/>
      <c r="J56" s="35"/>
      <c r="K56" s="5"/>
      <c r="L56" s="5"/>
      <c r="M56" s="5"/>
      <c r="N56" s="35"/>
      <c r="O56" s="5"/>
      <c r="Q56" s="35"/>
      <c r="S56" s="35"/>
    </row>
    <row r="57" spans="1:19" ht="12.75">
      <c r="A57" s="4"/>
      <c r="E57" s="5"/>
      <c r="F57" s="35"/>
      <c r="G57" s="5"/>
      <c r="H57" s="5"/>
      <c r="I57" s="5"/>
      <c r="J57" s="35"/>
      <c r="K57" s="5"/>
      <c r="L57" s="5"/>
      <c r="M57" s="5"/>
      <c r="N57" s="35"/>
      <c r="O57" s="5"/>
      <c r="Q57" s="35"/>
      <c r="S57" s="35"/>
    </row>
    <row r="58" spans="1:19" ht="12.75">
      <c r="A58" s="4"/>
      <c r="E58" s="5"/>
      <c r="F58" s="35"/>
      <c r="G58" s="5"/>
      <c r="H58" s="5"/>
      <c r="I58" s="5"/>
      <c r="J58" s="35"/>
      <c r="K58" s="5"/>
      <c r="L58" s="5"/>
      <c r="M58" s="5"/>
      <c r="N58" s="35"/>
      <c r="O58" s="5"/>
      <c r="Q58" s="35"/>
      <c r="S58" s="35"/>
    </row>
    <row r="63" spans="2:17" ht="12.75">
      <c r="B63" s="7" t="s">
        <v>94</v>
      </c>
      <c r="E63" s="5"/>
      <c r="F63" s="35"/>
      <c r="G63" s="5"/>
      <c r="H63" s="5"/>
      <c r="I63" s="5"/>
      <c r="J63" s="35"/>
      <c r="K63" s="5"/>
      <c r="L63" s="5"/>
      <c r="M63" s="5"/>
      <c r="N63" s="5"/>
      <c r="O63" s="5"/>
      <c r="P63" s="5"/>
      <c r="Q63" s="5"/>
    </row>
    <row r="64" spans="5:17" ht="12.75">
      <c r="E64" s="86" t="s">
        <v>20</v>
      </c>
      <c r="F64" s="86"/>
      <c r="G64" s="86"/>
      <c r="H64" s="86" t="s">
        <v>21</v>
      </c>
      <c r="I64" s="87"/>
      <c r="J64" s="86"/>
      <c r="K64" s="34"/>
      <c r="L64" s="34"/>
      <c r="M64" s="86"/>
      <c r="N64" s="86"/>
      <c r="O64" s="86"/>
      <c r="P64" s="86"/>
      <c r="Q64" s="86"/>
    </row>
    <row r="65" spans="1:17" ht="25.5">
      <c r="A65" s="2" t="s">
        <v>0</v>
      </c>
      <c r="B65" s="2" t="s">
        <v>1</v>
      </c>
      <c r="C65" s="2" t="s">
        <v>2</v>
      </c>
      <c r="D65" s="3" t="s">
        <v>5</v>
      </c>
      <c r="E65" s="3" t="s">
        <v>9</v>
      </c>
      <c r="F65" s="3" t="s">
        <v>10</v>
      </c>
      <c r="G65" s="2" t="s">
        <v>11</v>
      </c>
      <c r="H65" s="3" t="s">
        <v>9</v>
      </c>
      <c r="I65" s="3" t="s">
        <v>10</v>
      </c>
      <c r="J65" s="2" t="s">
        <v>11</v>
      </c>
      <c r="K65" s="2" t="s">
        <v>95</v>
      </c>
      <c r="L65" s="36"/>
      <c r="M65" s="2"/>
      <c r="N65" s="2"/>
      <c r="O65" s="2"/>
      <c r="P65" s="2"/>
      <c r="Q65" s="2"/>
    </row>
    <row r="66" spans="1:17" ht="12.75">
      <c r="A66" s="4">
        <v>4001</v>
      </c>
      <c r="B66" s="1" t="s">
        <v>327</v>
      </c>
      <c r="C66" s="1" t="s">
        <v>356</v>
      </c>
      <c r="D66" s="1" t="s">
        <v>89</v>
      </c>
      <c r="E66" s="5"/>
      <c r="F66" s="35">
        <v>120</v>
      </c>
      <c r="G66" s="5">
        <f aca="true" t="shared" si="12" ref="G66:G84">SUM(E66:F66)</f>
        <v>120</v>
      </c>
      <c r="H66" s="5"/>
      <c r="I66" s="35">
        <v>100</v>
      </c>
      <c r="J66" s="5">
        <f aca="true" t="shared" si="13" ref="J66:J84">SUM(H66:I66)</f>
        <v>100</v>
      </c>
      <c r="K66" s="5">
        <f aca="true" t="shared" si="14" ref="K66:K84">SUM(G66,J66)</f>
        <v>220</v>
      </c>
      <c r="L66" s="41"/>
      <c r="M66" s="5"/>
      <c r="N66" s="5"/>
      <c r="O66" s="35"/>
      <c r="P66" s="5"/>
      <c r="Q66" s="37"/>
    </row>
    <row r="67" spans="1:17" ht="12.75">
      <c r="A67" s="4">
        <v>4002</v>
      </c>
      <c r="B67" t="s">
        <v>215</v>
      </c>
      <c r="C67" t="s">
        <v>148</v>
      </c>
      <c r="D67" s="1" t="s">
        <v>207</v>
      </c>
      <c r="E67" s="5">
        <v>45.53</v>
      </c>
      <c r="F67" s="35">
        <v>0</v>
      </c>
      <c r="G67" s="5">
        <f t="shared" si="12"/>
        <v>45.53</v>
      </c>
      <c r="H67" s="5">
        <v>36.61</v>
      </c>
      <c r="I67" s="35">
        <v>0</v>
      </c>
      <c r="J67" s="5">
        <f t="shared" si="13"/>
        <v>36.61</v>
      </c>
      <c r="K67" s="5">
        <f t="shared" si="14"/>
        <v>82.14</v>
      </c>
      <c r="L67" s="37"/>
      <c r="M67" s="5"/>
      <c r="N67" s="5"/>
      <c r="O67" s="35"/>
      <c r="P67" s="5"/>
      <c r="Q67" s="37"/>
    </row>
    <row r="68" spans="1:17" ht="12.75">
      <c r="A68" s="4">
        <v>4003</v>
      </c>
      <c r="B68" s="1" t="s">
        <v>357</v>
      </c>
      <c r="C68" s="1" t="s">
        <v>358</v>
      </c>
      <c r="D68" s="1" t="s">
        <v>82</v>
      </c>
      <c r="E68" s="5">
        <v>64.62</v>
      </c>
      <c r="F68" s="35">
        <v>5</v>
      </c>
      <c r="G68" s="5">
        <f t="shared" si="12"/>
        <v>69.62</v>
      </c>
      <c r="H68" s="5"/>
      <c r="I68" s="35">
        <v>100</v>
      </c>
      <c r="J68" s="5">
        <f t="shared" si="13"/>
        <v>100</v>
      </c>
      <c r="K68" s="5">
        <f t="shared" si="14"/>
        <v>169.62</v>
      </c>
      <c r="L68" s="37"/>
      <c r="M68" s="5"/>
      <c r="N68" s="5"/>
      <c r="O68" s="35"/>
      <c r="P68" s="5"/>
      <c r="Q68" s="37"/>
    </row>
    <row r="69" spans="1:17" ht="12.75">
      <c r="A69" s="4">
        <v>4004</v>
      </c>
      <c r="B69" t="s">
        <v>359</v>
      </c>
      <c r="C69" t="s">
        <v>149</v>
      </c>
      <c r="D69" s="1" t="s">
        <v>207</v>
      </c>
      <c r="E69" s="5">
        <v>46.97</v>
      </c>
      <c r="F69" s="35">
        <v>10</v>
      </c>
      <c r="G69" s="5">
        <f t="shared" si="12"/>
        <v>56.97</v>
      </c>
      <c r="H69" s="5">
        <v>36.34</v>
      </c>
      <c r="I69" s="35">
        <v>0</v>
      </c>
      <c r="J69" s="5">
        <f t="shared" si="13"/>
        <v>36.34</v>
      </c>
      <c r="K69" s="5">
        <f t="shared" si="14"/>
        <v>93.31</v>
      </c>
      <c r="L69" s="37"/>
      <c r="M69" s="5"/>
      <c r="N69" s="5"/>
      <c r="O69" s="35"/>
      <c r="P69" s="5"/>
      <c r="Q69" s="35"/>
    </row>
    <row r="70" spans="1:17" ht="12.75">
      <c r="A70" s="4">
        <v>4005</v>
      </c>
      <c r="B70" s="1" t="s">
        <v>360</v>
      </c>
      <c r="C70" s="1" t="s">
        <v>34</v>
      </c>
      <c r="D70" s="1" t="s">
        <v>82</v>
      </c>
      <c r="E70" s="5"/>
      <c r="F70" s="35">
        <v>120</v>
      </c>
      <c r="G70" s="5">
        <f t="shared" si="12"/>
        <v>120</v>
      </c>
      <c r="H70" s="5">
        <v>51.16</v>
      </c>
      <c r="I70" s="35">
        <v>5</v>
      </c>
      <c r="J70" s="5">
        <f t="shared" si="13"/>
        <v>56.16</v>
      </c>
      <c r="K70" s="5">
        <f t="shared" si="14"/>
        <v>176.16</v>
      </c>
      <c r="L70" s="37"/>
      <c r="M70" s="5"/>
      <c r="N70" s="5"/>
      <c r="O70" s="35"/>
      <c r="P70" s="5"/>
      <c r="Q70" s="35"/>
    </row>
    <row r="71" spans="1:17" ht="12.75">
      <c r="A71" s="4">
        <v>4006</v>
      </c>
      <c r="B71" s="1" t="s">
        <v>237</v>
      </c>
      <c r="C71" s="1" t="s">
        <v>128</v>
      </c>
      <c r="D71" s="1" t="s">
        <v>203</v>
      </c>
      <c r="E71" s="5">
        <v>46.56</v>
      </c>
      <c r="F71" s="35">
        <v>0</v>
      </c>
      <c r="G71" s="5">
        <f t="shared" si="12"/>
        <v>46.56</v>
      </c>
      <c r="H71" s="5">
        <v>38.85</v>
      </c>
      <c r="I71" s="35">
        <v>5</v>
      </c>
      <c r="J71" s="5">
        <f t="shared" si="13"/>
        <v>43.85</v>
      </c>
      <c r="K71" s="5">
        <f t="shared" si="14"/>
        <v>90.41</v>
      </c>
      <c r="L71" s="37"/>
      <c r="M71" s="5"/>
      <c r="N71" s="5"/>
      <c r="O71" s="35"/>
      <c r="P71" s="5"/>
      <c r="Q71" s="35"/>
    </row>
    <row r="72" spans="1:17" ht="12.75">
      <c r="A72" s="4">
        <v>4007</v>
      </c>
      <c r="B72" t="s">
        <v>361</v>
      </c>
      <c r="C72" t="s">
        <v>362</v>
      </c>
      <c r="D72" s="1" t="s">
        <v>335</v>
      </c>
      <c r="E72" s="5">
        <v>48.7</v>
      </c>
      <c r="F72" s="35">
        <v>0</v>
      </c>
      <c r="G72" s="5">
        <f t="shared" si="12"/>
        <v>48.7</v>
      </c>
      <c r="H72" s="5">
        <v>38.86</v>
      </c>
      <c r="I72" s="35">
        <v>0</v>
      </c>
      <c r="J72" s="5">
        <f t="shared" si="13"/>
        <v>38.86</v>
      </c>
      <c r="K72" s="5">
        <f t="shared" si="14"/>
        <v>87.56</v>
      </c>
      <c r="L72" s="37"/>
      <c r="M72" s="5"/>
      <c r="N72" s="5"/>
      <c r="O72" s="35"/>
      <c r="P72" s="5"/>
      <c r="Q72" s="35"/>
    </row>
    <row r="73" spans="1:17" ht="12.75">
      <c r="A73" s="4">
        <v>4008</v>
      </c>
      <c r="B73" t="s">
        <v>160</v>
      </c>
      <c r="C73" t="s">
        <v>138</v>
      </c>
      <c r="D73" s="1" t="s">
        <v>194</v>
      </c>
      <c r="E73" s="5">
        <v>45.65</v>
      </c>
      <c r="F73" s="35">
        <v>5</v>
      </c>
      <c r="G73" s="5">
        <f t="shared" si="12"/>
        <v>50.65</v>
      </c>
      <c r="H73" s="5">
        <v>34.08</v>
      </c>
      <c r="I73" s="35">
        <v>0</v>
      </c>
      <c r="J73" s="5">
        <f t="shared" si="13"/>
        <v>34.08</v>
      </c>
      <c r="K73" s="5">
        <f t="shared" si="14"/>
        <v>84.72999999999999</v>
      </c>
      <c r="L73" s="41"/>
      <c r="M73" s="5"/>
      <c r="N73" s="5"/>
      <c r="O73" s="35"/>
      <c r="P73" s="5"/>
      <c r="Q73" s="35"/>
    </row>
    <row r="74" spans="1:17" ht="12.75">
      <c r="A74" s="4">
        <v>4009</v>
      </c>
      <c r="B74" t="s">
        <v>363</v>
      </c>
      <c r="C74" t="s">
        <v>364</v>
      </c>
      <c r="D74" s="1" t="s">
        <v>82</v>
      </c>
      <c r="E74" s="5">
        <v>49.52</v>
      </c>
      <c r="F74" s="35">
        <v>5</v>
      </c>
      <c r="G74" s="5">
        <f t="shared" si="12"/>
        <v>54.52</v>
      </c>
      <c r="H74" s="5">
        <v>42.01</v>
      </c>
      <c r="I74" s="35">
        <v>10</v>
      </c>
      <c r="J74" s="5">
        <f t="shared" si="13"/>
        <v>52.01</v>
      </c>
      <c r="K74" s="5">
        <f t="shared" si="14"/>
        <v>106.53</v>
      </c>
      <c r="L74" s="41"/>
      <c r="M74" s="5"/>
      <c r="N74" s="5"/>
      <c r="O74" s="35"/>
      <c r="P74" s="5"/>
      <c r="Q74" s="35"/>
    </row>
    <row r="75" spans="1:17" ht="12.75">
      <c r="A75" s="4">
        <v>4010</v>
      </c>
      <c r="B75" s="1" t="s">
        <v>214</v>
      </c>
      <c r="C75" s="1" t="s">
        <v>236</v>
      </c>
      <c r="D75" s="1" t="s">
        <v>189</v>
      </c>
      <c r="E75" s="5">
        <v>53.39</v>
      </c>
      <c r="F75" s="35">
        <v>0</v>
      </c>
      <c r="G75" s="5">
        <f t="shared" si="12"/>
        <v>53.39</v>
      </c>
      <c r="H75" s="5">
        <v>42.74</v>
      </c>
      <c r="I75" s="35">
        <v>0</v>
      </c>
      <c r="J75" s="5">
        <f t="shared" si="13"/>
        <v>42.74</v>
      </c>
      <c r="K75" s="5">
        <f t="shared" si="14"/>
        <v>96.13</v>
      </c>
      <c r="L75" s="41"/>
      <c r="M75" s="5"/>
      <c r="N75" s="5"/>
      <c r="O75" s="35"/>
      <c r="P75" s="5"/>
      <c r="Q75" s="35"/>
    </row>
    <row r="76" spans="1:17" ht="12.75">
      <c r="A76" s="4">
        <v>4011</v>
      </c>
      <c r="B76" t="s">
        <v>100</v>
      </c>
      <c r="C76" t="s">
        <v>247</v>
      </c>
      <c r="D76" s="1" t="s">
        <v>176</v>
      </c>
      <c r="E76" s="5">
        <v>41.84</v>
      </c>
      <c r="F76" s="35">
        <v>0</v>
      </c>
      <c r="G76" s="5">
        <f t="shared" si="12"/>
        <v>41.84</v>
      </c>
      <c r="H76" s="5">
        <v>35.69</v>
      </c>
      <c r="I76" s="35">
        <v>0</v>
      </c>
      <c r="J76" s="5">
        <f t="shared" si="13"/>
        <v>35.69</v>
      </c>
      <c r="K76" s="5">
        <f t="shared" si="14"/>
        <v>77.53</v>
      </c>
      <c r="L76" s="41"/>
      <c r="M76" s="5"/>
      <c r="N76" s="5"/>
      <c r="O76" s="35"/>
      <c r="P76" s="5"/>
      <c r="Q76" s="35"/>
    </row>
    <row r="77" spans="1:17" ht="12.75">
      <c r="A77" s="4">
        <v>4012</v>
      </c>
      <c r="B77" t="s">
        <v>365</v>
      </c>
      <c r="C77" t="s">
        <v>222</v>
      </c>
      <c r="D77" s="1" t="s">
        <v>335</v>
      </c>
      <c r="E77" s="5">
        <v>54.97</v>
      </c>
      <c r="F77" s="35">
        <v>5</v>
      </c>
      <c r="G77" s="5">
        <f t="shared" si="12"/>
        <v>59.97</v>
      </c>
      <c r="H77" s="5">
        <v>34.2</v>
      </c>
      <c r="I77" s="35">
        <v>0</v>
      </c>
      <c r="J77" s="5">
        <f t="shared" si="13"/>
        <v>34.2</v>
      </c>
      <c r="K77" s="5">
        <f t="shared" si="14"/>
        <v>94.17</v>
      </c>
      <c r="L77" s="41"/>
      <c r="M77" s="5"/>
      <c r="N77" s="5"/>
      <c r="O77" s="35"/>
      <c r="P77" s="5"/>
      <c r="Q77" s="35"/>
    </row>
    <row r="78" spans="1:17" ht="12.75">
      <c r="A78" s="4">
        <v>4013</v>
      </c>
      <c r="B78" s="1" t="s">
        <v>213</v>
      </c>
      <c r="C78" s="1" t="s">
        <v>251</v>
      </c>
      <c r="D78" s="1" t="s">
        <v>194</v>
      </c>
      <c r="E78" s="5">
        <v>48.98</v>
      </c>
      <c r="F78" s="35">
        <v>20</v>
      </c>
      <c r="G78" s="5">
        <f t="shared" si="12"/>
        <v>68.97999999999999</v>
      </c>
      <c r="H78" s="5">
        <v>33.09</v>
      </c>
      <c r="I78" s="35">
        <v>0</v>
      </c>
      <c r="J78" s="5">
        <f t="shared" si="13"/>
        <v>33.09</v>
      </c>
      <c r="K78" s="5">
        <f t="shared" si="14"/>
        <v>102.07</v>
      </c>
      <c r="L78" s="41"/>
      <c r="M78" s="5"/>
      <c r="N78" s="5"/>
      <c r="O78" s="35"/>
      <c r="P78" s="5"/>
      <c r="Q78" s="35"/>
    </row>
    <row r="79" spans="1:17" ht="12.75">
      <c r="A79" s="4">
        <v>4014</v>
      </c>
      <c r="B79" t="s">
        <v>366</v>
      </c>
      <c r="C79" t="s">
        <v>367</v>
      </c>
      <c r="D79" s="1" t="s">
        <v>186</v>
      </c>
      <c r="E79" s="5"/>
      <c r="F79" s="35">
        <v>120</v>
      </c>
      <c r="G79" s="5">
        <f t="shared" si="12"/>
        <v>120</v>
      </c>
      <c r="H79" s="5">
        <v>35.68</v>
      </c>
      <c r="I79" s="35">
        <v>0</v>
      </c>
      <c r="J79" s="5">
        <f t="shared" si="13"/>
        <v>35.68</v>
      </c>
      <c r="K79" s="5">
        <f t="shared" si="14"/>
        <v>155.68</v>
      </c>
      <c r="L79" s="41"/>
      <c r="M79" s="5"/>
      <c r="N79" s="5"/>
      <c r="O79" s="35"/>
      <c r="P79" s="5"/>
      <c r="Q79" s="35"/>
    </row>
    <row r="80" spans="1:16" ht="12.75">
      <c r="A80" s="4">
        <v>4015</v>
      </c>
      <c r="B80" t="s">
        <v>409</v>
      </c>
      <c r="C80" t="s">
        <v>368</v>
      </c>
      <c r="D80" s="1" t="s">
        <v>82</v>
      </c>
      <c r="E80" s="5"/>
      <c r="F80" s="35">
        <v>120</v>
      </c>
      <c r="G80" s="5">
        <f t="shared" si="12"/>
        <v>120</v>
      </c>
      <c r="H80" s="5">
        <v>59.62</v>
      </c>
      <c r="I80" s="35">
        <v>0</v>
      </c>
      <c r="J80" s="5">
        <f t="shared" si="13"/>
        <v>59.62</v>
      </c>
      <c r="K80" s="5">
        <f t="shared" si="14"/>
        <v>179.62</v>
      </c>
      <c r="L80" s="41"/>
      <c r="N80" s="5"/>
      <c r="P80" s="5"/>
    </row>
    <row r="81" spans="1:11" ht="12.75">
      <c r="A81" s="4">
        <v>4016</v>
      </c>
      <c r="B81" s="1" t="s">
        <v>249</v>
      </c>
      <c r="C81" s="1" t="s">
        <v>250</v>
      </c>
      <c r="D81" s="1" t="s">
        <v>326</v>
      </c>
      <c r="E81" s="5">
        <v>37.67</v>
      </c>
      <c r="F81" s="35">
        <v>10</v>
      </c>
      <c r="G81" s="5">
        <f t="shared" si="12"/>
        <v>47.67</v>
      </c>
      <c r="H81" s="5"/>
      <c r="I81" s="35">
        <v>100</v>
      </c>
      <c r="J81" s="5">
        <f t="shared" si="13"/>
        <v>100</v>
      </c>
      <c r="K81" s="5">
        <f t="shared" si="14"/>
        <v>147.67000000000002</v>
      </c>
    </row>
    <row r="82" spans="1:11" ht="12.75">
      <c r="A82" s="4">
        <v>4017</v>
      </c>
      <c r="B82" s="1" t="s">
        <v>215</v>
      </c>
      <c r="C82" s="1" t="s">
        <v>127</v>
      </c>
      <c r="D82" s="1" t="s">
        <v>176</v>
      </c>
      <c r="E82" s="5">
        <v>43.72</v>
      </c>
      <c r="F82" s="35">
        <v>0</v>
      </c>
      <c r="G82" s="5">
        <f t="shared" si="12"/>
        <v>43.72</v>
      </c>
      <c r="H82" s="5">
        <v>32.74</v>
      </c>
      <c r="I82" s="35">
        <v>0</v>
      </c>
      <c r="J82" s="5">
        <f t="shared" si="13"/>
        <v>32.74</v>
      </c>
      <c r="K82" s="5">
        <f t="shared" si="14"/>
        <v>76.46000000000001</v>
      </c>
    </row>
    <row r="83" spans="1:11" ht="12.75">
      <c r="A83" s="4">
        <v>4018</v>
      </c>
      <c r="B83" t="s">
        <v>214</v>
      </c>
      <c r="C83" t="s">
        <v>248</v>
      </c>
      <c r="D83" s="1" t="s">
        <v>203</v>
      </c>
      <c r="E83" s="5"/>
      <c r="F83" s="35">
        <v>120</v>
      </c>
      <c r="G83" s="5">
        <f t="shared" si="12"/>
        <v>120</v>
      </c>
      <c r="H83" s="5">
        <v>31.89</v>
      </c>
      <c r="I83" s="35">
        <v>0</v>
      </c>
      <c r="J83" s="5">
        <f t="shared" si="13"/>
        <v>31.89</v>
      </c>
      <c r="K83" s="5">
        <f t="shared" si="14"/>
        <v>151.89</v>
      </c>
    </row>
    <row r="84" spans="1:11" ht="12.75">
      <c r="A84" s="4">
        <v>4019</v>
      </c>
      <c r="B84" t="s">
        <v>100</v>
      </c>
      <c r="C84" t="s">
        <v>369</v>
      </c>
      <c r="D84" s="1" t="s">
        <v>186</v>
      </c>
      <c r="E84" s="5">
        <v>51.86</v>
      </c>
      <c r="F84" s="35">
        <v>10</v>
      </c>
      <c r="G84" s="5">
        <f t="shared" si="12"/>
        <v>61.86</v>
      </c>
      <c r="H84" s="5"/>
      <c r="I84" s="35">
        <v>100</v>
      </c>
      <c r="J84" s="5">
        <f t="shared" si="13"/>
        <v>100</v>
      </c>
      <c r="K84" s="5">
        <f t="shared" si="14"/>
        <v>161.86</v>
      </c>
    </row>
  </sheetData>
  <mergeCells count="7">
    <mergeCell ref="E64:G64"/>
    <mergeCell ref="H64:J64"/>
    <mergeCell ref="M64:Q64"/>
    <mergeCell ref="E1:H1"/>
    <mergeCell ref="I1:L1"/>
    <mergeCell ref="M1:P1"/>
    <mergeCell ref="Q1:T1"/>
  </mergeCells>
  <printOptions/>
  <pageMargins left="0.75" right="0.75" top="1" bottom="1" header="0.5" footer="0.5"/>
  <pageSetup fitToHeight="2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Лена</cp:lastModifiedBy>
  <cp:lastPrinted>2007-09-02T13:00:24Z</cp:lastPrinted>
  <dcterms:created xsi:type="dcterms:W3CDTF">2004-06-14T22:07:41Z</dcterms:created>
  <dcterms:modified xsi:type="dcterms:W3CDTF">2007-09-03T07:44:13Z</dcterms:modified>
  <cp:category/>
  <cp:version/>
  <cp:contentType/>
  <cp:contentStatus/>
</cp:coreProperties>
</file>