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9045" tabRatio="648" activeTab="4"/>
  </bookViews>
  <sheets>
    <sheet name="Ком_L" sheetId="1" r:id="rId1"/>
    <sheet name="Ком_ M" sheetId="2" r:id="rId2"/>
    <sheet name="Ком_ S" sheetId="3" r:id="rId3"/>
    <sheet name="Личн_L" sheetId="4" r:id="rId4"/>
    <sheet name="Личн_ M" sheetId="5" r:id="rId5"/>
    <sheet name="Личн_S" sheetId="6" r:id="rId6"/>
  </sheets>
  <definedNames>
    <definedName name="_xlnm.Print_Area" localSheetId="0">'Ком_L'!$A$1:$L$75</definedName>
    <definedName name="_xlnm.Print_Area" localSheetId="3">'Личн_L'!$A$1:$R$61</definedName>
    <definedName name="_xlnm.Print_Area" localSheetId="5">'Личн_S'!$A$1:$S$27</definedName>
  </definedNames>
  <calcPr fullCalcOnLoad="1"/>
</workbook>
</file>

<file path=xl/sharedStrings.xml><?xml version="1.0" encoding="utf-8"?>
<sst xmlns="http://schemas.openxmlformats.org/spreadsheetml/2006/main" count="985" uniqueCount="298">
  <si>
    <t xml:space="preserve">Протокол соревнований по аджилити   </t>
  </si>
  <si>
    <t>Категория</t>
  </si>
  <si>
    <t>Длина трассы джампинга</t>
  </si>
  <si>
    <t>Контрольное время</t>
  </si>
  <si>
    <t>Max время</t>
  </si>
  <si>
    <t>Командное первенство</t>
  </si>
  <si>
    <t>№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</si>
  <si>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</si>
  <si>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</si>
  <si>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</si>
  <si>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</si>
  <si>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</si>
  <si>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</si>
  <si>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</si>
  <si>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</si>
  <si>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 xml:space="preserve">Судья соревнований </t>
  </si>
  <si>
    <t xml:space="preserve">Всего участников </t>
  </si>
  <si>
    <t>место</t>
  </si>
  <si>
    <t>Личное первенство</t>
  </si>
  <si>
    <t>ФОРМУЛЫ</t>
  </si>
  <si>
    <t>Скорость</t>
  </si>
  <si>
    <t>Длина трассы аджилити</t>
  </si>
  <si>
    <t>Команда/спортсмен</t>
  </si>
  <si>
    <t>Спортсмен</t>
  </si>
  <si>
    <t>М</t>
  </si>
  <si>
    <t>L</t>
  </si>
  <si>
    <t>S</t>
  </si>
  <si>
    <t>M</t>
  </si>
  <si>
    <t>б/к</t>
  </si>
  <si>
    <t>малинуа</t>
  </si>
  <si>
    <t>метис</t>
  </si>
  <si>
    <t>шелти</t>
  </si>
  <si>
    <t>Старцева Алина</t>
  </si>
  <si>
    <t>Кочетова Елена</t>
  </si>
  <si>
    <t>Туманова Светлана</t>
  </si>
  <si>
    <t>Томилова Мария</t>
  </si>
  <si>
    <t>Повалищева Екатерина</t>
  </si>
  <si>
    <t>Араго</t>
  </si>
  <si>
    <t>Вита</t>
  </si>
  <si>
    <t>Ильина Полина</t>
  </si>
  <si>
    <t>Даниела</t>
  </si>
  <si>
    <t>Чоговадзе Галина</t>
  </si>
  <si>
    <t>Волкова Дарья</t>
  </si>
  <si>
    <t>Шурик</t>
  </si>
  <si>
    <t>Бона Джон</t>
  </si>
  <si>
    <t>шпиц</t>
  </si>
  <si>
    <t>Осборн</t>
  </si>
  <si>
    <t>Пати</t>
  </si>
  <si>
    <t>Вешка</t>
  </si>
  <si>
    <t>Всего команд</t>
  </si>
  <si>
    <t>Большакова Варвара</t>
  </si>
  <si>
    <t>Бэйкон</t>
  </si>
  <si>
    <t>Астер</t>
  </si>
  <si>
    <t>Флинт</t>
  </si>
  <si>
    <t>Шишакина Елена</t>
  </si>
  <si>
    <t>Экстрим</t>
  </si>
  <si>
    <t>Ролли Ройс</t>
  </si>
  <si>
    <t>фокстерьер</t>
  </si>
  <si>
    <t>Вдовиченко Галина</t>
  </si>
  <si>
    <t>Кудрина Анна</t>
  </si>
  <si>
    <t>тервюрен</t>
  </si>
  <si>
    <t>Гера</t>
  </si>
  <si>
    <t>бордер колли</t>
  </si>
  <si>
    <t>вельштерьер</t>
  </si>
  <si>
    <t>Иф Онли</t>
  </si>
  <si>
    <t>Захарова Екатерина</t>
  </si>
  <si>
    <t>Сэнди май Дрим</t>
  </si>
  <si>
    <t>Квиндт Татьяна</t>
  </si>
  <si>
    <t>Тигмарилайн Голден Хани</t>
  </si>
  <si>
    <t>Белозерова Елена</t>
  </si>
  <si>
    <t>Айскнехт Оригами</t>
  </si>
  <si>
    <t>Бенгалия</t>
  </si>
  <si>
    <t>Медведкова Елена</t>
  </si>
  <si>
    <t>Гущина Светлана</t>
  </si>
  <si>
    <t>Артист Браво Триумф</t>
  </si>
  <si>
    <t>Фролова Нина</t>
  </si>
  <si>
    <t>Сагдеева Елена</t>
  </si>
  <si>
    <t>Сагдеев Руслан</t>
  </si>
  <si>
    <t>Кэнвивиэл Бэлл</t>
  </si>
  <si>
    <t>Сорокин Денис</t>
  </si>
  <si>
    <t>спаниель</t>
  </si>
  <si>
    <t>Федос</t>
  </si>
  <si>
    <t>Айскнехт Эльфания</t>
  </si>
  <si>
    <t>Звездная Экспрессия</t>
  </si>
  <si>
    <t>Клюквина Екатерина</t>
  </si>
  <si>
    <t>Каспер</t>
  </si>
  <si>
    <t>Ролс Ройс Рейнджери</t>
  </si>
  <si>
    <t>Огненный Дождь</t>
  </si>
  <si>
    <t>Керри</t>
  </si>
  <si>
    <t>Тактаева Елена</t>
  </si>
  <si>
    <t>Глазкова Татьяна</t>
  </si>
  <si>
    <t>Абросимова Ирина</t>
  </si>
  <si>
    <t>Кельт</t>
  </si>
  <si>
    <t>Ириска</t>
  </si>
  <si>
    <t>Мешкова Наталья</t>
  </si>
  <si>
    <t>Берта</t>
  </si>
  <si>
    <t>Махнева Екатерина</t>
  </si>
  <si>
    <t>бигль</t>
  </si>
  <si>
    <t>Габи</t>
  </si>
  <si>
    <t>Корепина Анна</t>
  </si>
  <si>
    <t>Веселый Роджер</t>
  </si>
  <si>
    <t>Левашева Евгения</t>
  </si>
  <si>
    <t>Арс</t>
  </si>
  <si>
    <t>Беляева Евгения</t>
  </si>
  <si>
    <t>Инсайт Лайф</t>
  </si>
  <si>
    <t>Правосудова Светлана</t>
  </si>
  <si>
    <t>Яндекс</t>
  </si>
  <si>
    <t>"Евразия-2009"</t>
  </si>
  <si>
    <t>Алмаз, г.Москва</t>
  </si>
  <si>
    <t>Винни</t>
  </si>
  <si>
    <t>Авось, г.Москва</t>
  </si>
  <si>
    <t>Кондрашова Светлана</t>
  </si>
  <si>
    <t>Рашани</t>
  </si>
  <si>
    <t>Алтын, г.Москва</t>
  </si>
  <si>
    <t>Абзац, г.Москва</t>
  </si>
  <si>
    <t>Шерстнева Татьяна</t>
  </si>
  <si>
    <t>миттельшн.</t>
  </si>
  <si>
    <t>Нара</t>
  </si>
  <si>
    <t>Кайса</t>
  </si>
  <si>
    <t>Уши</t>
  </si>
  <si>
    <t>Чураева Екатерина</t>
  </si>
  <si>
    <t>Лана</t>
  </si>
  <si>
    <t>Тори</t>
  </si>
  <si>
    <t>Азарт, Москва</t>
  </si>
  <si>
    <t>Юкси</t>
  </si>
  <si>
    <t>Чумакова Анастасия</t>
  </si>
  <si>
    <t>Федорова Галина</t>
  </si>
  <si>
    <t>джек.рас.терьер</t>
  </si>
  <si>
    <t>Ноктюрн</t>
  </si>
  <si>
    <t>Чикаго</t>
  </si>
  <si>
    <t>Евдокимова Радислава</t>
  </si>
  <si>
    <t>Червонное Золото, г.Москва</t>
  </si>
  <si>
    <t>Белое Золото, г.Москва</t>
  </si>
  <si>
    <t xml:space="preserve"> Капустина Елена</t>
  </si>
  <si>
    <t>парс.рас.терьер</t>
  </si>
  <si>
    <t>Русский Север, г.Вологда</t>
  </si>
  <si>
    <t>цвергшнауцер</t>
  </si>
  <si>
    <t>ИОКСС-мини-1, г.Иваново</t>
  </si>
  <si>
    <t>Зена со Всполья</t>
  </si>
  <si>
    <t>нем.шпиц</t>
  </si>
  <si>
    <t>ИОКСС-мини-2, г.Иваново</t>
  </si>
  <si>
    <t>Петренко Янина</t>
  </si>
  <si>
    <t>Сычева Юлия</t>
  </si>
  <si>
    <t>ИОКСС-медиум. Г.Иваново</t>
  </si>
  <si>
    <t>Nafani Kverty Fire Fly</t>
  </si>
  <si>
    <t>англ.кокер спаниель</t>
  </si>
  <si>
    <t>г/ш фокстерьер</t>
  </si>
  <si>
    <t>ИОКСС-макси, г.Иваново</t>
  </si>
  <si>
    <t>Айскнехт Импоссибл Имп</t>
  </si>
  <si>
    <t>Айскнехт Роберт Брюс</t>
  </si>
  <si>
    <t>Пермь-макси</t>
  </si>
  <si>
    <t>Perpetum Mobile</t>
  </si>
  <si>
    <t>Шумахер</t>
  </si>
  <si>
    <t>Пацкевич Екатерина</t>
  </si>
  <si>
    <t>Флай</t>
  </si>
  <si>
    <t>Альфа Сагиттариус Бади Адо</t>
  </si>
  <si>
    <t>босерон</t>
  </si>
  <si>
    <t>Чили, г.С-Петербург</t>
  </si>
  <si>
    <t>Нем. шпиц</t>
  </si>
  <si>
    <t>Шелти</t>
  </si>
  <si>
    <t>Тимина Любовь</t>
  </si>
  <si>
    <t>Нем.шпиц</t>
  </si>
  <si>
    <t>Чудо Волк Аляска</t>
  </si>
  <si>
    <t>Лав-Имиджи вилли той</t>
  </si>
  <si>
    <t>Айскнехт Хеннеси</t>
  </si>
  <si>
    <t>Индира Несси Лайт</t>
  </si>
  <si>
    <t>Вираж-Large, Нижегородская обл.</t>
  </si>
  <si>
    <r>
      <t xml:space="preserve">Созвездие Геры </t>
    </r>
    <r>
      <rPr>
        <sz val="10"/>
        <rFont val="Arial Cyr"/>
        <family val="0"/>
      </rPr>
      <t>Аста Айскрим</t>
    </r>
  </si>
  <si>
    <r>
      <t>Созвездие Геры</t>
    </r>
    <r>
      <rPr>
        <sz val="10"/>
        <rFont val="Arial Cyr"/>
        <family val="0"/>
      </rPr>
      <t xml:space="preserve"> Алонсо</t>
    </r>
  </si>
  <si>
    <r>
      <t xml:space="preserve">Созвездие Геры </t>
    </r>
    <r>
      <rPr>
        <sz val="10"/>
        <rFont val="Arial Cyr"/>
        <family val="0"/>
      </rPr>
      <t>Адриатика</t>
    </r>
  </si>
  <si>
    <r>
      <t xml:space="preserve">Созвездие Геры </t>
    </r>
    <r>
      <rPr>
        <sz val="10"/>
        <rFont val="Arial Cyr"/>
        <family val="0"/>
      </rPr>
      <t>АльфаЦентавра</t>
    </r>
  </si>
  <si>
    <r>
      <t>Созвездие Геры</t>
    </r>
    <r>
      <rPr>
        <sz val="10"/>
        <rFont val="Arial Cyr"/>
        <family val="0"/>
      </rPr>
      <t xml:space="preserve"> Амаретто</t>
    </r>
  </si>
  <si>
    <t>рус.спаниель</t>
  </si>
  <si>
    <t>Семова Кристина</t>
  </si>
  <si>
    <t>Гарсия Морено</t>
  </si>
  <si>
    <t>Вираж-medium, Нижегородская обл.</t>
  </si>
  <si>
    <t>ам.кокер-спаниель</t>
  </si>
  <si>
    <t>Линдан Арлекин Витамин</t>
  </si>
  <si>
    <t>Идеал Бьютифул Ченс</t>
  </si>
  <si>
    <t>Ави</t>
  </si>
  <si>
    <t>Степанов Сергей</t>
  </si>
  <si>
    <t>Никки</t>
  </si>
  <si>
    <t>Пустырева Мария</t>
  </si>
  <si>
    <t>Ростов-на-Дону</t>
  </si>
  <si>
    <t>Сороколетова Людмила</t>
  </si>
  <si>
    <t>станд.шнауцер</t>
  </si>
  <si>
    <t>Анкор Кураж Аргомак</t>
  </si>
  <si>
    <t>Воробьева Марина</t>
  </si>
  <si>
    <t>Айскнехт А Стар Рэй</t>
  </si>
  <si>
    <t>Фрези Грант</t>
  </si>
  <si>
    <t>Березуцкая Валентина</t>
  </si>
  <si>
    <t>мин.пудель</t>
  </si>
  <si>
    <t>Юната</t>
  </si>
  <si>
    <t>Якубец Кристина</t>
  </si>
  <si>
    <t>Тося</t>
  </si>
  <si>
    <t>Самара - Золотая середина</t>
  </si>
  <si>
    <t>Линькова Алина</t>
  </si>
  <si>
    <t>Хизбел Ленд Эппл Пай</t>
  </si>
  <si>
    <t>Лашкул Ксения</t>
  </si>
  <si>
    <t>БМВ Классика</t>
  </si>
  <si>
    <t>Самара - максимум</t>
  </si>
  <si>
    <t>Булатова Екатерина</t>
  </si>
  <si>
    <t>Сьюзи</t>
  </si>
  <si>
    <t>Ашкерова Дарья</t>
  </si>
  <si>
    <t>далматин</t>
  </si>
  <si>
    <t>Джесси</t>
  </si>
  <si>
    <t>Батаева Анастасия</t>
  </si>
  <si>
    <t>Капитан Джек Воробей</t>
  </si>
  <si>
    <t>Колобок PROFormance,  Москва-Дзержинск</t>
  </si>
  <si>
    <t>Ларюшин Анатолий</t>
  </si>
  <si>
    <t>Роден</t>
  </si>
  <si>
    <t>Фламинго PROFormance, г.Москва</t>
  </si>
  <si>
    <t>Торопов Роман</t>
  </si>
  <si>
    <t>Нео</t>
  </si>
  <si>
    <t>Христий Ирина</t>
  </si>
  <si>
    <t>Викинг</t>
  </si>
  <si>
    <t>Павлова Татьяна</t>
  </si>
  <si>
    <t>Микаэлла</t>
  </si>
  <si>
    <t>Колибри PROFormance, Москва-Тамбов</t>
  </si>
  <si>
    <t>Юппи</t>
  </si>
  <si>
    <t>Иванова Анна</t>
  </si>
  <si>
    <t>Елисей Кинг</t>
  </si>
  <si>
    <t>Вилли</t>
  </si>
  <si>
    <t>Кобликова Мария</t>
  </si>
  <si>
    <t>Амбассадор</t>
  </si>
  <si>
    <t>Аллигатор PROFormance, Москва</t>
  </si>
  <si>
    <t>Винцедорстель</t>
  </si>
  <si>
    <t>Эбони</t>
  </si>
  <si>
    <t>Буревестник PROFormance, Москва-Дзержинск</t>
  </si>
  <si>
    <t>Шибалова Ирина</t>
  </si>
  <si>
    <t>Колобок PROFormance Ясенево, Москва-Дзержинск</t>
  </si>
  <si>
    <t>Максимова Юлия</t>
  </si>
  <si>
    <t>Енди Егорушка</t>
  </si>
  <si>
    <t>Ефременкова Ольга</t>
  </si>
  <si>
    <t>Зверобой</t>
  </si>
  <si>
    <t>Ураган PROFormance, Москва-Дзержинск</t>
  </si>
  <si>
    <t>Фламинго PROFormance Ясенево, Москва</t>
  </si>
  <si>
    <t>Шико</t>
  </si>
  <si>
    <t>Смирнова Людмила</t>
  </si>
  <si>
    <t>бордертерьер</t>
  </si>
  <si>
    <t>Ермак</t>
  </si>
  <si>
    <t>Канопус</t>
  </si>
  <si>
    <t>Рада</t>
  </si>
  <si>
    <t>Горецкая Мария</t>
  </si>
  <si>
    <t>Паршикова Екатерина</t>
  </si>
  <si>
    <t>Дьюти</t>
  </si>
  <si>
    <t>Колобок PROFormance, Москва-Дзержинск</t>
  </si>
  <si>
    <t>Костылева Наталья</t>
  </si>
  <si>
    <t>Динара</t>
  </si>
  <si>
    <t>Фламинго PROFormance Ясенево, г.Москва</t>
  </si>
  <si>
    <t>Фрося</t>
  </si>
  <si>
    <t>Ясенево, г.Москва</t>
  </si>
  <si>
    <t>Улыбина Маргарита</t>
  </si>
  <si>
    <t>Цунами</t>
  </si>
  <si>
    <t>Гриднева Галина</t>
  </si>
  <si>
    <t>папийон</t>
  </si>
  <si>
    <t>Цикломен</t>
  </si>
  <si>
    <t>Дубичева Людмила</t>
  </si>
  <si>
    <t>Тайна</t>
  </si>
  <si>
    <t>Филатова Елена</t>
  </si>
  <si>
    <t>пудель</t>
  </si>
  <si>
    <t>Порш</t>
  </si>
  <si>
    <t>Марвитхолл Фортуна</t>
  </si>
  <si>
    <t>Феликс</t>
  </si>
  <si>
    <t>Тим Спирит Красногорск</t>
  </si>
  <si>
    <t>Бирюкова Екатерина</t>
  </si>
  <si>
    <t>Жарик</t>
  </si>
  <si>
    <t>Пржевальская Мария</t>
  </si>
  <si>
    <t>б.к.</t>
  </si>
  <si>
    <t>Лель</t>
  </si>
  <si>
    <t>Барановская Елена</t>
  </si>
  <si>
    <t>грюнендаль</t>
  </si>
  <si>
    <t>Бэсса</t>
  </si>
  <si>
    <t>Рэда</t>
  </si>
  <si>
    <t>Скворцова Юлия</t>
  </si>
  <si>
    <t>Барбари Скай Эдвин</t>
  </si>
  <si>
    <t>Атас, Москва</t>
  </si>
  <si>
    <t>Гурина Татьяна</t>
  </si>
  <si>
    <t>пиренейская овч.</t>
  </si>
  <si>
    <t>Дэзи</t>
  </si>
  <si>
    <t>Бустер</t>
  </si>
  <si>
    <t>Короткова Анна</t>
  </si>
  <si>
    <t>Веснушка</t>
  </si>
  <si>
    <t>Ромашка</t>
  </si>
  <si>
    <t>Короткова Светлана</t>
  </si>
  <si>
    <t xml:space="preserve"> метис</t>
  </si>
  <si>
    <t>Петербург-Череповец</t>
  </si>
  <si>
    <t>Медиум, С-Петербург - Москва</t>
  </si>
  <si>
    <t>Петерис Акимов</t>
  </si>
  <si>
    <t>Егорова</t>
  </si>
  <si>
    <t>Масяня</t>
  </si>
  <si>
    <t>Резниченко Дарья</t>
  </si>
  <si>
    <t>Алерт</t>
  </si>
  <si>
    <t>снят</t>
  </si>
  <si>
    <t>Вавакина</t>
  </si>
  <si>
    <t>цвергшн.</t>
  </si>
  <si>
    <t>Макс</t>
  </si>
  <si>
    <t>Вавакина Елена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</si>
</sst>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4"/>
      <name val="Arial Unicode MS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 textRotation="90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7" fillId="34" borderId="25" xfId="0" applyFont="1" applyFill="1" applyBorder="1" applyAlignment="1">
      <alignment/>
    </xf>
    <xf numFmtId="0" fontId="7" fillId="34" borderId="2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shrinkToFit="1"/>
    </xf>
    <xf numFmtId="0" fontId="7" fillId="34" borderId="26" xfId="0" applyFont="1" applyFill="1" applyBorder="1" applyAlignment="1">
      <alignment horizontal="center"/>
    </xf>
    <xf numFmtId="0" fontId="7" fillId="34" borderId="26" xfId="0" applyFont="1" applyFill="1" applyBorder="1" applyAlignment="1">
      <alignment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4" borderId="24" xfId="0" applyFont="1" applyFill="1" applyBorder="1" applyAlignment="1">
      <alignment horizontal="center" shrinkToFit="1"/>
    </xf>
    <xf numFmtId="0" fontId="7" fillId="34" borderId="27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2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7" fillId="34" borderId="26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33" borderId="2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/>
    </xf>
    <xf numFmtId="0" fontId="7" fillId="34" borderId="0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2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textRotation="9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49" fontId="0" fillId="33" borderId="26" xfId="0" applyNumberFormat="1" applyFont="1" applyFill="1" applyBorder="1" applyAlignment="1" applyProtection="1">
      <alignment horizontal="center"/>
      <protection locked="0"/>
    </xf>
    <xf numFmtId="49" fontId="0" fillId="33" borderId="13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9" fontId="0" fillId="33" borderId="36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2" fillId="35" borderId="23" xfId="0" applyFont="1" applyFill="1" applyBorder="1" applyAlignment="1">
      <alignment horizontal="center" shrinkToFi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49" fontId="0" fillId="35" borderId="10" xfId="0" applyNumberForma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2" fillId="36" borderId="23" xfId="0" applyFont="1" applyFill="1" applyBorder="1" applyAlignment="1">
      <alignment horizontal="center" shrinkToFit="1"/>
    </xf>
    <xf numFmtId="0" fontId="0" fillId="36" borderId="21" xfId="0" applyFill="1" applyBorder="1" applyAlignment="1">
      <alignment horizontal="center"/>
    </xf>
    <xf numFmtId="0" fontId="7" fillId="34" borderId="26" xfId="0" applyFont="1" applyFill="1" applyBorder="1" applyAlignment="1">
      <alignment/>
    </xf>
    <xf numFmtId="0" fontId="7" fillId="34" borderId="25" xfId="0" applyFont="1" applyFill="1" applyBorder="1" applyAlignment="1">
      <alignment horizontal="left"/>
    </xf>
    <xf numFmtId="0" fontId="7" fillId="34" borderId="2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7" fillId="34" borderId="11" xfId="0" applyFont="1" applyFill="1" applyBorder="1" applyAlignment="1">
      <alignment horizontal="center"/>
    </xf>
    <xf numFmtId="49" fontId="0" fillId="34" borderId="26" xfId="0" applyNumberFormat="1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>
      <alignment horizontal="left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49" fontId="0" fillId="33" borderId="0" xfId="0" applyNumberFormat="1" applyFill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/>
    </xf>
    <xf numFmtId="49" fontId="0" fillId="33" borderId="30" xfId="0" applyNumberFormat="1" applyFill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49" fontId="0" fillId="33" borderId="30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33" borderId="30" xfId="0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7" xfId="0" applyFont="1" applyFill="1" applyBorder="1" applyAlignment="1">
      <alignment horizontal="center" shrinkToFit="1"/>
    </xf>
    <xf numFmtId="0" fontId="0" fillId="0" borderId="38" xfId="0" applyFill="1" applyBorder="1" applyAlignment="1">
      <alignment horizontal="center"/>
    </xf>
    <xf numFmtId="49" fontId="0" fillId="33" borderId="38" xfId="0" applyNumberForma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49" fontId="0" fillId="33" borderId="38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33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5"/>
  <sheetViews>
    <sheetView view="pageBreakPreview" zoomScaleNormal="85" zoomScaleSheetLayoutView="100" zoomScalePageLayoutView="0" workbookViewId="0" topLeftCell="A19">
      <pane xSplit="4" topLeftCell="E1" activePane="topRight" state="frozen"/>
      <selection pane="topLeft" activeCell="A3" sqref="A3"/>
      <selection pane="topRight" activeCell="B19" sqref="B19"/>
    </sheetView>
  </sheetViews>
  <sheetFormatPr defaultColWidth="9.00390625" defaultRowHeight="12.75" outlineLevelRow="1"/>
  <cols>
    <col min="1" max="1" width="5.375" style="0" customWidth="1"/>
    <col min="2" max="2" width="23.00390625" style="57" customWidth="1"/>
    <col min="3" max="3" width="11.75390625" style="0" customWidth="1"/>
    <col min="4" max="4" width="26.375" style="0" customWidth="1"/>
    <col min="5" max="5" width="0.875" style="0" customWidth="1"/>
    <col min="6" max="6" width="8.00390625" style="100" customWidth="1"/>
    <col min="7" max="7" width="7.25390625" style="100" customWidth="1"/>
    <col min="8" max="8" width="7.875" style="100" customWidth="1"/>
    <col min="9" max="9" width="10.125" style="100" customWidth="1"/>
    <col min="10" max="10" width="0.875" style="100" customWidth="1"/>
    <col min="11" max="11" width="3.375" style="100" customWidth="1"/>
  </cols>
  <sheetData>
    <row r="1" spans="1:10" ht="20.25">
      <c r="A1" s="1" t="s">
        <v>0</v>
      </c>
      <c r="F1" s="19" t="s">
        <v>107</v>
      </c>
      <c r="G1" s="99"/>
      <c r="H1" s="21"/>
      <c r="I1" s="99"/>
      <c r="J1" s="99"/>
    </row>
    <row r="3" spans="2:9" ht="18">
      <c r="B3" s="9" t="s">
        <v>15</v>
      </c>
      <c r="C3" s="91"/>
      <c r="D3" s="20" t="s">
        <v>288</v>
      </c>
      <c r="E3" s="3"/>
      <c r="G3" s="100" t="s">
        <v>1</v>
      </c>
      <c r="I3" s="22" t="s">
        <v>25</v>
      </c>
    </row>
    <row r="5" spans="6:9" ht="12.75">
      <c r="F5" s="101" t="s">
        <v>21</v>
      </c>
      <c r="I5" s="102">
        <v>146</v>
      </c>
    </row>
    <row r="6" spans="2:8" ht="12.75">
      <c r="B6" s="8" t="s">
        <v>49</v>
      </c>
      <c r="C6" s="23">
        <v>14</v>
      </c>
      <c r="F6" s="100" t="s">
        <v>20</v>
      </c>
      <c r="H6" s="103">
        <f>I5/F8</f>
        <v>3.8421052631578947</v>
      </c>
    </row>
    <row r="7" spans="6:9" ht="13.5" thickBot="1">
      <c r="F7" s="100" t="s">
        <v>3</v>
      </c>
      <c r="G7" s="104"/>
      <c r="I7" s="100" t="s">
        <v>4</v>
      </c>
    </row>
    <row r="8" spans="1:11" ht="21" thickBot="1">
      <c r="A8" s="25" t="s">
        <v>5</v>
      </c>
      <c r="B8" s="58"/>
      <c r="C8" s="3"/>
      <c r="D8" s="3"/>
      <c r="E8" s="3"/>
      <c r="F8" s="105">
        <v>38</v>
      </c>
      <c r="G8" s="104"/>
      <c r="H8" s="106"/>
      <c r="I8" s="105">
        <v>57</v>
      </c>
      <c r="J8" s="104"/>
      <c r="K8" s="104"/>
    </row>
    <row r="9" spans="1:11" s="11" customFormat="1" ht="39.75" customHeight="1" thickBot="1">
      <c r="A9" s="29" t="s">
        <v>6</v>
      </c>
      <c r="B9" s="59" t="s">
        <v>22</v>
      </c>
      <c r="C9" s="30" t="s">
        <v>7</v>
      </c>
      <c r="D9" s="30" t="s">
        <v>8</v>
      </c>
      <c r="E9" s="31"/>
      <c r="F9" s="107" t="s">
        <v>9</v>
      </c>
      <c r="G9" s="107" t="s">
        <v>10</v>
      </c>
      <c r="H9" s="107" t="s">
        <v>11</v>
      </c>
      <c r="I9" s="107" t="s">
        <v>12</v>
      </c>
      <c r="J9" s="108"/>
      <c r="K9" s="109" t="s">
        <v>17</v>
      </c>
    </row>
    <row r="10" spans="1:11" ht="12.75">
      <c r="A10" s="131">
        <v>1</v>
      </c>
      <c r="B10" s="82" t="s">
        <v>32</v>
      </c>
      <c r="C10" s="15" t="s">
        <v>28</v>
      </c>
      <c r="D10" s="85" t="s">
        <v>119</v>
      </c>
      <c r="E10" s="84"/>
      <c r="F10" s="118" t="s">
        <v>293</v>
      </c>
      <c r="G10" s="118">
        <v>38</v>
      </c>
      <c r="H10" s="119">
        <f aca="true" t="shared" si="0" ref="H10:H15">IF((G10-$F$8)&lt;0,0,IF(G10&gt;$I$8,"снят",(G10-$F$8)))</f>
        <v>0</v>
      </c>
      <c r="I10" s="119">
        <f aca="true" t="shared" si="1" ref="I10:I15">IF(OR(F10="снят",H10="снят"),100,F10+H10)</f>
        <v>100</v>
      </c>
      <c r="J10" s="120"/>
      <c r="K10" s="124"/>
    </row>
    <row r="11" spans="1:11" ht="12.75">
      <c r="A11" s="53">
        <v>54</v>
      </c>
      <c r="B11" s="60" t="s">
        <v>270</v>
      </c>
      <c r="C11" s="15" t="s">
        <v>271</v>
      </c>
      <c r="D11" s="93" t="s">
        <v>272</v>
      </c>
      <c r="E11" s="81"/>
      <c r="F11" s="117" t="s">
        <v>293</v>
      </c>
      <c r="G11" s="117"/>
      <c r="H11" s="111">
        <f t="shared" si="0"/>
        <v>0</v>
      </c>
      <c r="I11" s="111">
        <f t="shared" si="1"/>
        <v>100</v>
      </c>
      <c r="J11" s="112"/>
      <c r="K11" s="113"/>
    </row>
    <row r="12" spans="1:11" ht="12.75">
      <c r="A12" s="132">
        <v>3</v>
      </c>
      <c r="B12" s="60" t="s">
        <v>76</v>
      </c>
      <c r="C12" s="15" t="s">
        <v>28</v>
      </c>
      <c r="D12" s="93" t="s">
        <v>149</v>
      </c>
      <c r="E12" s="81"/>
      <c r="F12" s="117" t="s">
        <v>293</v>
      </c>
      <c r="G12" s="117"/>
      <c r="H12" s="111">
        <f t="shared" si="0"/>
        <v>0</v>
      </c>
      <c r="I12" s="111">
        <f t="shared" si="1"/>
        <v>100</v>
      </c>
      <c r="J12" s="112"/>
      <c r="K12" s="113"/>
    </row>
    <row r="13" spans="1:11" ht="12.75">
      <c r="A13" s="132">
        <v>4</v>
      </c>
      <c r="B13" s="60" t="s">
        <v>65</v>
      </c>
      <c r="C13" s="15" t="s">
        <v>28</v>
      </c>
      <c r="D13" s="93" t="s">
        <v>154</v>
      </c>
      <c r="E13" s="81"/>
      <c r="F13" s="117" t="s">
        <v>293</v>
      </c>
      <c r="G13" s="117"/>
      <c r="H13" s="111">
        <f t="shared" si="0"/>
        <v>0</v>
      </c>
      <c r="I13" s="111">
        <f t="shared" si="1"/>
        <v>100</v>
      </c>
      <c r="J13" s="112"/>
      <c r="K13" s="113"/>
    </row>
    <row r="14" spans="1:11" ht="12.75">
      <c r="A14" s="132">
        <v>5</v>
      </c>
      <c r="B14" s="60" t="s">
        <v>153</v>
      </c>
      <c r="C14" s="15" t="s">
        <v>156</v>
      </c>
      <c r="D14" s="93" t="s">
        <v>155</v>
      </c>
      <c r="E14" s="81"/>
      <c r="F14" s="117">
        <v>15</v>
      </c>
      <c r="G14" s="117">
        <v>38.91</v>
      </c>
      <c r="H14" s="111">
        <f t="shared" si="0"/>
        <v>0.9099999999999966</v>
      </c>
      <c r="I14" s="111">
        <f t="shared" si="1"/>
        <v>15.909999999999997</v>
      </c>
      <c r="J14" s="112"/>
      <c r="K14" s="113"/>
    </row>
    <row r="15" spans="1:11" ht="12.75">
      <c r="A15" s="132">
        <v>9</v>
      </c>
      <c r="B15" s="60" t="s">
        <v>115</v>
      </c>
      <c r="C15" s="15" t="s">
        <v>116</v>
      </c>
      <c r="D15" s="93" t="s">
        <v>117</v>
      </c>
      <c r="E15" s="92"/>
      <c r="F15" s="117" t="s">
        <v>293</v>
      </c>
      <c r="G15" s="121"/>
      <c r="H15" s="111">
        <f t="shared" si="0"/>
        <v>0</v>
      </c>
      <c r="I15" s="111">
        <f t="shared" si="1"/>
        <v>100</v>
      </c>
      <c r="J15" s="115"/>
      <c r="K15" s="113"/>
    </row>
    <row r="16" spans="1:11" ht="12.75">
      <c r="A16" s="64">
        <v>14</v>
      </c>
      <c r="B16" s="62" t="s">
        <v>108</v>
      </c>
      <c r="C16" s="80"/>
      <c r="D16" s="94"/>
      <c r="E16" s="66"/>
      <c r="F16" s="67"/>
      <c r="G16" s="67">
        <f>SUM(G17:G19)</f>
        <v>108.75</v>
      </c>
      <c r="H16" s="65"/>
      <c r="I16" s="67">
        <f>SUM(I17:I19)</f>
        <v>0.3100000000000023</v>
      </c>
      <c r="J16" s="65"/>
      <c r="K16" s="63">
        <v>1</v>
      </c>
    </row>
    <row r="17" spans="1:11" ht="12.75" outlineLevel="1">
      <c r="A17" s="53">
        <v>49</v>
      </c>
      <c r="B17" s="60" t="s">
        <v>34</v>
      </c>
      <c r="C17" s="15" t="s">
        <v>28</v>
      </c>
      <c r="D17" s="95" t="s">
        <v>51</v>
      </c>
      <c r="E17" s="16"/>
      <c r="F17" s="110">
        <v>0</v>
      </c>
      <c r="G17" s="110">
        <v>34.38</v>
      </c>
      <c r="H17" s="111">
        <f>IF((G17-$F$8)&lt;0,0,IF(G17&gt;$I$8,"снят",(G17-$F$8)))</f>
        <v>0</v>
      </c>
      <c r="I17" s="111">
        <f>IF(OR(F17="снят",H17="снят"),100,F17+H17)</f>
        <v>0</v>
      </c>
      <c r="J17" s="112"/>
      <c r="K17" s="113"/>
    </row>
    <row r="18" spans="1:11" ht="12.75" outlineLevel="1">
      <c r="A18" s="53">
        <v>50</v>
      </c>
      <c r="B18" s="60" t="s">
        <v>35</v>
      </c>
      <c r="C18" s="15" t="s">
        <v>28</v>
      </c>
      <c r="D18" s="93" t="s">
        <v>109</v>
      </c>
      <c r="E18" s="16"/>
      <c r="F18" s="117">
        <v>0</v>
      </c>
      <c r="G18" s="110">
        <v>38.31</v>
      </c>
      <c r="H18" s="111">
        <f>IF((G18-$F$8)&lt;0,0,IF(G18&gt;$I$8,"снят",(G18-$F$8)))</f>
        <v>0.3100000000000023</v>
      </c>
      <c r="I18" s="111">
        <f>IF(OR(F18="снят",H18="снят"),100,F18+H18)</f>
        <v>0.3100000000000023</v>
      </c>
      <c r="J18" s="112"/>
      <c r="K18" s="113"/>
    </row>
    <row r="19" spans="1:11" ht="12.75" outlineLevel="1">
      <c r="A19" s="53">
        <v>51</v>
      </c>
      <c r="B19" s="60" t="s">
        <v>34</v>
      </c>
      <c r="C19" s="136" t="s">
        <v>28</v>
      </c>
      <c r="D19" s="95" t="s">
        <v>37</v>
      </c>
      <c r="E19" s="16"/>
      <c r="F19" s="110">
        <v>0</v>
      </c>
      <c r="G19" s="110">
        <v>36.06</v>
      </c>
      <c r="H19" s="111">
        <f>IF((G19-$F$8)&lt;0,0,IF(G19&gt;$I$8,"снят",(G19-$F$8)))</f>
        <v>0</v>
      </c>
      <c r="I19" s="111">
        <f>IF(OR(F19="снят",H19="снят"),100,F19+H19)</f>
        <v>0</v>
      </c>
      <c r="J19" s="112"/>
      <c r="K19" s="113"/>
    </row>
    <row r="20" spans="1:11" s="68" customFormat="1" ht="12.75">
      <c r="A20" s="64">
        <v>11</v>
      </c>
      <c r="B20" s="155" t="s">
        <v>150</v>
      </c>
      <c r="C20" s="87"/>
      <c r="D20" s="94"/>
      <c r="E20" s="66"/>
      <c r="F20" s="67"/>
      <c r="G20" s="67">
        <f>SUM(G21:G23)</f>
        <v>118.06</v>
      </c>
      <c r="H20" s="65"/>
      <c r="I20" s="67">
        <f>SUM(I21:I23)</f>
        <v>30.93</v>
      </c>
      <c r="J20" s="65"/>
      <c r="K20" s="63">
        <v>2</v>
      </c>
    </row>
    <row r="21" spans="1:11" ht="12.75" outlineLevel="1">
      <c r="A21" s="150">
        <v>40</v>
      </c>
      <c r="B21" s="147" t="s">
        <v>58</v>
      </c>
      <c r="C21" s="148" t="s">
        <v>60</v>
      </c>
      <c r="D21" s="151" t="s">
        <v>61</v>
      </c>
      <c r="E21" s="16"/>
      <c r="F21" s="110">
        <v>5</v>
      </c>
      <c r="G21" s="110">
        <v>36.13</v>
      </c>
      <c r="H21" s="111">
        <f>IF((G21-$F$8)&lt;0,0,IF(G21&gt;$I$8,"снят",(G21-$F$8)))</f>
        <v>0</v>
      </c>
      <c r="I21" s="111">
        <f>IF(OR(F21="снят",H21="снят"),100,F21+H21)</f>
        <v>5</v>
      </c>
      <c r="J21" s="112"/>
      <c r="K21" s="113"/>
    </row>
    <row r="22" spans="1:11" ht="12.75" outlineLevel="1">
      <c r="A22" s="53">
        <v>41</v>
      </c>
      <c r="B22" s="56" t="s">
        <v>59</v>
      </c>
      <c r="C22" s="4" t="s">
        <v>28</v>
      </c>
      <c r="D22" s="42" t="s">
        <v>151</v>
      </c>
      <c r="E22" s="16"/>
      <c r="F22" s="110">
        <v>10</v>
      </c>
      <c r="G22" s="110">
        <v>38.43</v>
      </c>
      <c r="H22" s="111">
        <f>IF((G22-$F$8)&lt;0,0,IF(G22&gt;$I$8,"снят",(G22-$F$8)))</f>
        <v>0.4299999999999997</v>
      </c>
      <c r="I22" s="111">
        <f>IF(OR(F22="снят",H22="снят"),100,F22+H22)</f>
        <v>10.43</v>
      </c>
      <c r="J22" s="112"/>
      <c r="K22" s="113"/>
    </row>
    <row r="23" spans="1:11" ht="12.75" outlineLevel="1">
      <c r="A23" s="53">
        <v>42</v>
      </c>
      <c r="B23" s="56" t="s">
        <v>130</v>
      </c>
      <c r="C23" s="4" t="s">
        <v>29</v>
      </c>
      <c r="D23" s="156" t="s">
        <v>152</v>
      </c>
      <c r="E23" s="16"/>
      <c r="F23" s="110">
        <v>10</v>
      </c>
      <c r="G23" s="110">
        <v>43.5</v>
      </c>
      <c r="H23" s="111">
        <f>IF((G23-$F$8)&lt;0,0,IF(G23&gt;$I$8,"снят",(G23-$F$8)))</f>
        <v>5.5</v>
      </c>
      <c r="I23" s="111">
        <f>IF(OR(F23="снят",H23="снят"),100,F23+H23)</f>
        <v>15.5</v>
      </c>
      <c r="J23" s="112"/>
      <c r="K23" s="113"/>
    </row>
    <row r="24" spans="1:11" s="68" customFormat="1" ht="12.75">
      <c r="A24" s="64">
        <v>13</v>
      </c>
      <c r="B24" s="62" t="s">
        <v>147</v>
      </c>
      <c r="C24" s="80"/>
      <c r="D24" s="94"/>
      <c r="E24" s="66"/>
      <c r="F24" s="67"/>
      <c r="G24" s="67">
        <f>SUM(G25:G27)</f>
        <v>129.93</v>
      </c>
      <c r="H24" s="65"/>
      <c r="I24" s="67">
        <f>SUM(I25:I27)</f>
        <v>35.93000000000001</v>
      </c>
      <c r="J24" s="65"/>
      <c r="K24" s="63">
        <v>3</v>
      </c>
    </row>
    <row r="25" spans="1:11" ht="12.75" outlineLevel="1">
      <c r="A25" s="53">
        <v>46</v>
      </c>
      <c r="B25" s="60" t="s">
        <v>73</v>
      </c>
      <c r="C25" s="15" t="s">
        <v>28</v>
      </c>
      <c r="D25" s="95" t="s">
        <v>74</v>
      </c>
      <c r="E25" s="16"/>
      <c r="F25" s="110">
        <v>10</v>
      </c>
      <c r="G25" s="110">
        <v>39.34</v>
      </c>
      <c r="H25" s="111">
        <f>IF((G25-$F$8)&lt;0,0,IF(G25&gt;$I$8,"снят",(G25-$F$8)))</f>
        <v>1.3400000000000034</v>
      </c>
      <c r="I25" s="111">
        <f>IF(OR(F25="снят",H25="снят"),100,F25+H25)</f>
        <v>11.340000000000003</v>
      </c>
      <c r="J25" s="112"/>
      <c r="K25" s="113"/>
    </row>
    <row r="26" spans="1:11" ht="12.75" outlineLevel="1">
      <c r="A26" s="53">
        <v>47</v>
      </c>
      <c r="B26" s="56" t="s">
        <v>72</v>
      </c>
      <c r="C26" s="4" t="s">
        <v>60</v>
      </c>
      <c r="D26" s="42" t="s">
        <v>71</v>
      </c>
      <c r="E26" s="16"/>
      <c r="F26" s="110">
        <v>5</v>
      </c>
      <c r="G26" s="110">
        <v>48.78</v>
      </c>
      <c r="H26" s="111">
        <f>IF((G26-$F$8)&lt;0,0,IF(G26&gt;$I$8,"снят",(G26-$F$8)))</f>
        <v>10.780000000000001</v>
      </c>
      <c r="I26" s="111">
        <f>IF(OR(F26="снят",H26="снят"),100,F26+H26)</f>
        <v>15.780000000000001</v>
      </c>
      <c r="J26" s="112"/>
      <c r="K26" s="113"/>
    </row>
    <row r="27" spans="1:11" ht="12.75" outlineLevel="1">
      <c r="A27" s="53">
        <v>48</v>
      </c>
      <c r="B27" s="56" t="s">
        <v>75</v>
      </c>
      <c r="C27" s="4" t="s">
        <v>28</v>
      </c>
      <c r="D27" s="42" t="s">
        <v>148</v>
      </c>
      <c r="E27" s="16"/>
      <c r="F27" s="110">
        <v>5</v>
      </c>
      <c r="G27" s="110">
        <v>41.81</v>
      </c>
      <c r="H27" s="111">
        <f>IF((G27-$F$8)&lt;0,0,IF(G27&gt;$I$8,"снят",(G27-$F$8)))</f>
        <v>3.8100000000000023</v>
      </c>
      <c r="I27" s="111">
        <f>IF(OR(F27="снят",H27="снят"),100,F27+H27)</f>
        <v>8.810000000000002</v>
      </c>
      <c r="J27" s="112"/>
      <c r="K27" s="113"/>
    </row>
    <row r="28" spans="1:11" s="68" customFormat="1" ht="12.75">
      <c r="A28" s="64">
        <v>2</v>
      </c>
      <c r="B28" s="154" t="s">
        <v>166</v>
      </c>
      <c r="C28" s="80"/>
      <c r="D28" s="94"/>
      <c r="E28" s="66"/>
      <c r="F28" s="67"/>
      <c r="G28" s="67">
        <f>SUM(G29:G31)</f>
        <v>138.26</v>
      </c>
      <c r="H28" s="65"/>
      <c r="I28" s="67">
        <f>SUM(I29:I31)</f>
        <v>44.26</v>
      </c>
      <c r="J28" s="65"/>
      <c r="K28" s="63">
        <v>4</v>
      </c>
    </row>
    <row r="29" spans="1:11" ht="12.75" outlineLevel="1">
      <c r="A29" s="53">
        <v>13</v>
      </c>
      <c r="B29" s="56" t="s">
        <v>89</v>
      </c>
      <c r="C29" s="4" t="s">
        <v>28</v>
      </c>
      <c r="D29" s="127" t="s">
        <v>169</v>
      </c>
      <c r="E29" s="16"/>
      <c r="F29" s="110">
        <v>0</v>
      </c>
      <c r="G29" s="110">
        <v>47.69</v>
      </c>
      <c r="H29" s="111">
        <f>IF((G29-$F$8)&lt;0,0,IF(G29&gt;$I$8,"снят",(G29-$F$8)))</f>
        <v>9.689999999999998</v>
      </c>
      <c r="I29" s="111">
        <f>IF(OR(F29="снят",H29="снят"),100,F29+H29)</f>
        <v>9.689999999999998</v>
      </c>
      <c r="J29" s="112"/>
      <c r="K29" s="113"/>
    </row>
    <row r="30" spans="1:11" ht="12.75" outlineLevel="1">
      <c r="A30" s="53">
        <v>14</v>
      </c>
      <c r="B30" s="56" t="s">
        <v>94</v>
      </c>
      <c r="C30" s="4" t="s">
        <v>28</v>
      </c>
      <c r="D30" s="158" t="s">
        <v>170</v>
      </c>
      <c r="E30" s="16"/>
      <c r="F30" s="110">
        <v>15</v>
      </c>
      <c r="G30" s="110">
        <v>39.1</v>
      </c>
      <c r="H30" s="111">
        <f>IF((G30-$F$8)&lt;0,0,IF(G30&gt;$I$8,"снят",(G30-$F$8)))</f>
        <v>1.1000000000000014</v>
      </c>
      <c r="I30" s="111">
        <f>IF(OR(F30="снят",H30="снят"),100,F30+H30)</f>
        <v>16.1</v>
      </c>
      <c r="J30" s="112"/>
      <c r="K30" s="113"/>
    </row>
    <row r="31" spans="1:11" ht="12.75" outlineLevel="1">
      <c r="A31" s="53">
        <v>15</v>
      </c>
      <c r="B31" s="60" t="s">
        <v>90</v>
      </c>
      <c r="C31" s="15" t="s">
        <v>28</v>
      </c>
      <c r="D31" s="126" t="s">
        <v>171</v>
      </c>
      <c r="E31" s="16"/>
      <c r="F31" s="110">
        <v>5</v>
      </c>
      <c r="G31" s="110">
        <v>51.47</v>
      </c>
      <c r="H31" s="111">
        <f>IF((G31-$F$8)&lt;0,0,IF(G31&gt;$I$8,"снят",(G31-$F$8)))</f>
        <v>13.469999999999999</v>
      </c>
      <c r="I31" s="111">
        <f>IF(OR(F31="снят",H31="снят"),100,F31+H31)</f>
        <v>18.47</v>
      </c>
      <c r="J31" s="112"/>
      <c r="K31" s="113"/>
    </row>
    <row r="32" spans="1:11" s="68" customFormat="1" ht="12.75">
      <c r="A32" s="64">
        <v>5</v>
      </c>
      <c r="B32" s="62" t="s">
        <v>208</v>
      </c>
      <c r="C32" s="80"/>
      <c r="D32" s="94"/>
      <c r="E32" s="66"/>
      <c r="F32" s="67"/>
      <c r="G32" s="67">
        <f>SUM(G33:G35)</f>
        <v>74.07</v>
      </c>
      <c r="H32" s="65"/>
      <c r="I32" s="67">
        <f>SUM(I33:I35)</f>
        <v>105.19</v>
      </c>
      <c r="J32" s="65"/>
      <c r="K32" s="63">
        <v>5</v>
      </c>
    </row>
    <row r="33" spans="1:11" ht="12.75" outlineLevel="1">
      <c r="A33" s="53">
        <v>22</v>
      </c>
      <c r="B33" s="60" t="s">
        <v>89</v>
      </c>
      <c r="C33" s="15" t="s">
        <v>28</v>
      </c>
      <c r="D33" s="93" t="s">
        <v>164</v>
      </c>
      <c r="E33" s="16"/>
      <c r="F33" s="110">
        <v>0</v>
      </c>
      <c r="G33" s="110">
        <v>38.19</v>
      </c>
      <c r="H33" s="111">
        <f>IF((G33-$F$8)&lt;0,0,IF(G33&gt;$I$8,"снят",(G33-$F$8)))</f>
        <v>0.18999999999999773</v>
      </c>
      <c r="I33" s="111">
        <f>IF(OR(F33="снят",H33="снят"),100,F33+H33)</f>
        <v>0.18999999999999773</v>
      </c>
      <c r="J33" s="112"/>
      <c r="K33" s="113"/>
    </row>
    <row r="34" spans="1:11" ht="12.75" outlineLevel="1">
      <c r="A34" s="53">
        <v>23</v>
      </c>
      <c r="B34" s="60" t="s">
        <v>89</v>
      </c>
      <c r="C34" s="15" t="s">
        <v>28</v>
      </c>
      <c r="D34" s="93" t="s">
        <v>165</v>
      </c>
      <c r="E34" s="16"/>
      <c r="F34" s="110" t="s">
        <v>293</v>
      </c>
      <c r="G34" s="110"/>
      <c r="H34" s="111">
        <f>IF((G34-$F$8)&lt;0,0,IF(G34&gt;$I$8,"снят",(G34-$F$8)))</f>
        <v>0</v>
      </c>
      <c r="I34" s="111">
        <f>IF(OR(F34="снят",H34="снят"),100,F34+H34)</f>
        <v>100</v>
      </c>
      <c r="J34" s="112"/>
      <c r="K34" s="113"/>
    </row>
    <row r="35" spans="1:11" ht="12.75" outlineLevel="1">
      <c r="A35" s="53">
        <v>24</v>
      </c>
      <c r="B35" s="56" t="s">
        <v>209</v>
      </c>
      <c r="C35" s="4" t="s">
        <v>28</v>
      </c>
      <c r="D35" s="42" t="s">
        <v>210</v>
      </c>
      <c r="E35" s="16"/>
      <c r="F35" s="110">
        <v>5</v>
      </c>
      <c r="G35" s="110">
        <v>35.88</v>
      </c>
      <c r="H35" s="111">
        <f>IF((G35-$F$8)&lt;0,0,IF(G35&gt;$I$8,"снят",(G35-$F$8)))</f>
        <v>0</v>
      </c>
      <c r="I35" s="111">
        <f>IF(OR(F35="снят",H35="снят"),100,F35+H35)</f>
        <v>5</v>
      </c>
      <c r="J35" s="114"/>
      <c r="K35" s="113"/>
    </row>
    <row r="36" spans="1:11" s="68" customFormat="1" ht="12.75">
      <c r="A36" s="64">
        <v>10</v>
      </c>
      <c r="B36" s="153" t="s">
        <v>110</v>
      </c>
      <c r="C36" s="66"/>
      <c r="D36" s="94"/>
      <c r="E36" s="66"/>
      <c r="F36" s="67"/>
      <c r="G36" s="67">
        <f>SUM(G37:G39)</f>
        <v>80.03999999999999</v>
      </c>
      <c r="H36" s="65"/>
      <c r="I36" s="67">
        <f>SUM(I37:I39)</f>
        <v>111.03999999999999</v>
      </c>
      <c r="J36" s="123"/>
      <c r="K36" s="63">
        <v>6</v>
      </c>
    </row>
    <row r="37" spans="1:11" ht="12.75" outlineLevel="1">
      <c r="A37" s="53">
        <v>37</v>
      </c>
      <c r="B37" s="34" t="s">
        <v>39</v>
      </c>
      <c r="C37" s="35" t="s">
        <v>29</v>
      </c>
      <c r="D37" s="93" t="s">
        <v>53</v>
      </c>
      <c r="E37" s="16"/>
      <c r="F37" s="110">
        <v>0</v>
      </c>
      <c r="G37" s="110">
        <v>44.04</v>
      </c>
      <c r="H37" s="111">
        <f>IF((G37-$F$8)&lt;0,0,IF(G37&gt;$I$8,"снят",(G37-$F$8)))</f>
        <v>6.039999999999999</v>
      </c>
      <c r="I37" s="111">
        <f>IF(OR(F37="снят",H37="снят"),100,F37+H37)</f>
        <v>6.039999999999999</v>
      </c>
      <c r="J37" s="112"/>
      <c r="K37" s="113"/>
    </row>
    <row r="38" spans="1:11" ht="12.75" outlineLevel="1">
      <c r="A38" s="53">
        <v>38</v>
      </c>
      <c r="B38" s="56" t="s">
        <v>111</v>
      </c>
      <c r="C38" s="4" t="s">
        <v>28</v>
      </c>
      <c r="D38" s="156" t="s">
        <v>112</v>
      </c>
      <c r="E38" s="16"/>
      <c r="F38" s="110">
        <v>5</v>
      </c>
      <c r="G38" s="110">
        <v>36</v>
      </c>
      <c r="H38" s="111">
        <f>IF((G38-$F$8)&lt;0,0,IF(G38&gt;$I$8,"снят",(G38-$F$8)))</f>
        <v>0</v>
      </c>
      <c r="I38" s="111">
        <f>IF(OR(F38="снят",H38="снят"),100,F38+H38)</f>
        <v>5</v>
      </c>
      <c r="J38" s="112"/>
      <c r="K38" s="113"/>
    </row>
    <row r="39" spans="1:11" ht="12.75" outlineLevel="1">
      <c r="A39" s="53">
        <v>39</v>
      </c>
      <c r="B39" s="60" t="s">
        <v>41</v>
      </c>
      <c r="C39" s="15" t="s">
        <v>28</v>
      </c>
      <c r="D39" s="93" t="s">
        <v>56</v>
      </c>
      <c r="E39" s="16"/>
      <c r="F39" s="110" t="s">
        <v>293</v>
      </c>
      <c r="G39" s="110"/>
      <c r="H39" s="111">
        <f>IF((G39-$F$8)&lt;0,0,IF(G39&gt;$I$8,"снят",(G39-$F$8)))</f>
        <v>0</v>
      </c>
      <c r="I39" s="111">
        <f>IF(OR(F39="снят",H39="снят"),100,F39+H39)</f>
        <v>100</v>
      </c>
      <c r="J39" s="112"/>
      <c r="K39" s="113"/>
    </row>
    <row r="40" spans="1:11" ht="12.75">
      <c r="A40" s="64">
        <v>12</v>
      </c>
      <c r="B40" s="62" t="s">
        <v>211</v>
      </c>
      <c r="C40" s="80"/>
      <c r="D40" s="94"/>
      <c r="E40" s="66"/>
      <c r="F40" s="67"/>
      <c r="G40" s="67">
        <f>SUM(G41:G43)</f>
        <v>79.82</v>
      </c>
      <c r="H40" s="65"/>
      <c r="I40" s="67">
        <f>SUM(I41:I43)</f>
        <v>118.82</v>
      </c>
      <c r="J40" s="71"/>
      <c r="K40" s="63">
        <v>7</v>
      </c>
    </row>
    <row r="41" spans="1:11" ht="12.75" outlineLevel="1">
      <c r="A41" s="53">
        <v>43</v>
      </c>
      <c r="B41" s="56" t="s">
        <v>212</v>
      </c>
      <c r="C41" s="4" t="s">
        <v>28</v>
      </c>
      <c r="D41" s="42" t="s">
        <v>213</v>
      </c>
      <c r="E41" s="16"/>
      <c r="F41" s="110">
        <v>10</v>
      </c>
      <c r="G41" s="110">
        <v>40.25</v>
      </c>
      <c r="H41" s="111">
        <f>IF((G41-$F$8)&lt;0,0,IF(G41&gt;$I$8,"снят",(G41-$F$8)))</f>
        <v>2.25</v>
      </c>
      <c r="I41" s="111">
        <f>IF(OR(F41="снят",H41="снят"),100,F41+H41)</f>
        <v>12.25</v>
      </c>
      <c r="J41" s="112"/>
      <c r="K41" s="113"/>
    </row>
    <row r="42" spans="1:11" ht="12.75" outlineLevel="1">
      <c r="A42" s="53">
        <v>44</v>
      </c>
      <c r="B42" s="56" t="s">
        <v>214</v>
      </c>
      <c r="C42" s="4" t="s">
        <v>28</v>
      </c>
      <c r="D42" s="42" t="s">
        <v>215</v>
      </c>
      <c r="E42" s="16"/>
      <c r="F42" s="110">
        <v>5</v>
      </c>
      <c r="G42" s="110">
        <v>39.57</v>
      </c>
      <c r="H42" s="111">
        <f>IF((G42-$F$8)&lt;0,0,IF(G42&gt;$I$8,"снят",(G42-$F$8)))</f>
        <v>1.5700000000000003</v>
      </c>
      <c r="I42" s="111">
        <f>IF(OR(F42="снят",H42="снят"),100,F42+H42)</f>
        <v>6.57</v>
      </c>
      <c r="J42" s="112"/>
      <c r="K42" s="113"/>
    </row>
    <row r="43" spans="1:11" ht="12.75" outlineLevel="1">
      <c r="A43" s="53">
        <v>45</v>
      </c>
      <c r="B43" s="56" t="s">
        <v>216</v>
      </c>
      <c r="C43" s="4" t="s">
        <v>29</v>
      </c>
      <c r="D43" s="96" t="s">
        <v>217</v>
      </c>
      <c r="E43" s="16"/>
      <c r="F43" s="110" t="s">
        <v>293</v>
      </c>
      <c r="G43" s="110"/>
      <c r="H43" s="111">
        <f>IF((G43-$F$8)&lt;0,0,IF(G43&gt;$I$8,"снят",(G43-$F$8)))</f>
        <v>0</v>
      </c>
      <c r="I43" s="111">
        <f>IF(OR(F43="снят",H43="снят"),100,F43+H43)</f>
        <v>100</v>
      </c>
      <c r="J43" s="112"/>
      <c r="K43" s="113"/>
    </row>
    <row r="44" spans="1:11" s="68" customFormat="1" ht="12.75">
      <c r="A44" s="64">
        <v>3</v>
      </c>
      <c r="B44" s="62" t="s">
        <v>228</v>
      </c>
      <c r="C44" s="80"/>
      <c r="D44" s="94"/>
      <c r="E44" s="66"/>
      <c r="F44" s="67"/>
      <c r="G44" s="67">
        <f>SUM(G45:G47)</f>
        <v>87.11</v>
      </c>
      <c r="H44" s="65"/>
      <c r="I44" s="67">
        <f>SUM(I45:I47)</f>
        <v>121.10999999999999</v>
      </c>
      <c r="J44" s="65"/>
      <c r="K44" s="63">
        <v>8</v>
      </c>
    </row>
    <row r="45" spans="1:11" ht="12.75" outlineLevel="1">
      <c r="A45" s="53">
        <v>16</v>
      </c>
      <c r="B45" s="34" t="s">
        <v>214</v>
      </c>
      <c r="C45" s="4" t="s">
        <v>28</v>
      </c>
      <c r="D45" s="95" t="s">
        <v>292</v>
      </c>
      <c r="E45" s="16"/>
      <c r="F45" s="110">
        <v>5</v>
      </c>
      <c r="G45" s="110">
        <v>42.29</v>
      </c>
      <c r="H45" s="111">
        <f>IF((G45-$F$8)&lt;0,0,IF(G45&gt;$I$8,"снят",(G45-$F$8)))</f>
        <v>4.289999999999999</v>
      </c>
      <c r="I45" s="111">
        <f>IF(OR(F45="снят",H45="снят"),100,F45+H45)</f>
        <v>9.29</v>
      </c>
      <c r="J45" s="112"/>
      <c r="K45" s="113"/>
    </row>
    <row r="46" spans="1:11" ht="12.75" outlineLevel="1">
      <c r="A46" s="53">
        <v>17</v>
      </c>
      <c r="B46" s="60" t="s">
        <v>91</v>
      </c>
      <c r="C46" s="15" t="s">
        <v>28</v>
      </c>
      <c r="D46" s="126" t="s">
        <v>168</v>
      </c>
      <c r="E46" s="16"/>
      <c r="F46" s="110" t="s">
        <v>293</v>
      </c>
      <c r="G46" s="110"/>
      <c r="H46" s="111">
        <f>IF((G46-$F$8)&lt;0,0,IF(G46&gt;$I$8,"снят",(G46-$F$8)))</f>
        <v>0</v>
      </c>
      <c r="I46" s="111">
        <f>IF(OR(F46="снят",H46="снят"),100,F46+H46)</f>
        <v>100</v>
      </c>
      <c r="J46" s="112"/>
      <c r="K46" s="113"/>
    </row>
    <row r="47" spans="1:11" ht="12.75" outlineLevel="1">
      <c r="A47" s="53">
        <v>18</v>
      </c>
      <c r="B47" s="60" t="s">
        <v>89</v>
      </c>
      <c r="C47" s="15" t="s">
        <v>28</v>
      </c>
      <c r="D47" s="126" t="s">
        <v>167</v>
      </c>
      <c r="E47" s="16"/>
      <c r="F47" s="110">
        <v>5</v>
      </c>
      <c r="G47" s="110">
        <v>44.82</v>
      </c>
      <c r="H47" s="111">
        <f>IF((G47-$F$8)&lt;0,0,IF(G47&gt;$I$8,"снят",(G47-$F$8)))</f>
        <v>6.82</v>
      </c>
      <c r="I47" s="111">
        <f>IF(OR(F47="снят",H47="снят"),100,F47+H47)</f>
        <v>11.82</v>
      </c>
      <c r="J47" s="112"/>
      <c r="K47" s="113"/>
    </row>
    <row r="48" spans="1:11" s="68" customFormat="1" ht="12.75">
      <c r="A48" s="64">
        <v>6</v>
      </c>
      <c r="B48" s="62" t="s">
        <v>113</v>
      </c>
      <c r="C48" s="80"/>
      <c r="D48" s="94"/>
      <c r="E48" s="66"/>
      <c r="F48" s="67"/>
      <c r="G48" s="67">
        <f>SUM(G49:G51)</f>
        <v>83.42</v>
      </c>
      <c r="H48" s="65"/>
      <c r="I48" s="67">
        <f>SUM(I49:I51)</f>
        <v>127.42</v>
      </c>
      <c r="J48" s="161"/>
      <c r="K48" s="63">
        <v>9</v>
      </c>
    </row>
    <row r="49" spans="1:11" ht="12.75" outlineLevel="1">
      <c r="A49" s="53">
        <v>25</v>
      </c>
      <c r="B49" s="60" t="s">
        <v>36</v>
      </c>
      <c r="C49" s="15" t="s">
        <v>28</v>
      </c>
      <c r="D49" s="93" t="s">
        <v>38</v>
      </c>
      <c r="E49" s="16"/>
      <c r="F49" s="110">
        <v>15</v>
      </c>
      <c r="G49" s="110">
        <v>41.82</v>
      </c>
      <c r="H49" s="111">
        <f>IF((G49-$F$8)&lt;0,0,IF(G49&gt;$I$8,"снят",(G49-$F$8)))</f>
        <v>3.8200000000000003</v>
      </c>
      <c r="I49" s="111">
        <f>IF(OR(F49="снят",H49="снят"),100,F49+H49)</f>
        <v>18.82</v>
      </c>
      <c r="J49" s="112"/>
      <c r="K49" s="113"/>
    </row>
    <row r="50" spans="1:11" ht="12.75" outlineLevel="1">
      <c r="A50" s="53">
        <v>26</v>
      </c>
      <c r="B50" s="60" t="s">
        <v>33</v>
      </c>
      <c r="C50" s="15" t="s">
        <v>28</v>
      </c>
      <c r="D50" s="93" t="s">
        <v>52</v>
      </c>
      <c r="E50" s="16"/>
      <c r="F50" s="110">
        <v>5</v>
      </c>
      <c r="G50" s="110">
        <v>41.6</v>
      </c>
      <c r="H50" s="111">
        <f>IF((G50-$F$8)&lt;0,0,IF(G50&gt;$I$8,"снят",(G50-$F$8)))</f>
        <v>3.6000000000000014</v>
      </c>
      <c r="I50" s="111">
        <f>IF(OR(F50="снят",H50="снят"),100,F50+H50)</f>
        <v>8.600000000000001</v>
      </c>
      <c r="J50" s="112"/>
      <c r="K50" s="113"/>
    </row>
    <row r="51" spans="1:11" ht="12.75" outlineLevel="1">
      <c r="A51" s="53">
        <v>27</v>
      </c>
      <c r="B51" s="60" t="s">
        <v>291</v>
      </c>
      <c r="C51" s="15" t="s">
        <v>29</v>
      </c>
      <c r="D51" s="93" t="s">
        <v>40</v>
      </c>
      <c r="E51" s="16"/>
      <c r="F51" s="110" t="s">
        <v>293</v>
      </c>
      <c r="G51" s="110"/>
      <c r="H51" s="111">
        <f>IF((G51-$F$8)&lt;0,0,IF(G51&gt;$I$8,"снят",(G51-$F$8)))</f>
        <v>0</v>
      </c>
      <c r="I51" s="111">
        <f>IF(OR(F51="снят",H51="снят"),100,F51+H51)</f>
        <v>100</v>
      </c>
      <c r="J51" s="114"/>
      <c r="K51" s="113"/>
    </row>
    <row r="52" spans="1:11" s="68" customFormat="1" ht="12.75">
      <c r="A52" s="64">
        <v>1</v>
      </c>
      <c r="B52" s="152" t="s">
        <v>114</v>
      </c>
      <c r="C52" s="87"/>
      <c r="D52" s="94"/>
      <c r="E52" s="66"/>
      <c r="F52" s="67"/>
      <c r="G52" s="67">
        <f>SUM(G53:G55)</f>
        <v>37.75</v>
      </c>
      <c r="H52" s="65"/>
      <c r="I52" s="67">
        <f>SUM(I53:I55)</f>
        <v>205</v>
      </c>
      <c r="J52" s="160"/>
      <c r="K52" s="63">
        <v>10</v>
      </c>
    </row>
    <row r="53" spans="1:11" ht="12.75" outlineLevel="1">
      <c r="A53" s="53">
        <v>10</v>
      </c>
      <c r="B53" s="56" t="s">
        <v>50</v>
      </c>
      <c r="C53" s="4" t="s">
        <v>28</v>
      </c>
      <c r="D53" s="42" t="s">
        <v>55</v>
      </c>
      <c r="E53" s="16"/>
      <c r="F53" s="110" t="s">
        <v>293</v>
      </c>
      <c r="G53" s="110"/>
      <c r="H53" s="111">
        <f>IF((G53-$F$8)&lt;0,0,IF(G53&gt;$I$8,"снят",(G53-$F$8)))</f>
        <v>0</v>
      </c>
      <c r="I53" s="111">
        <f>IF(OR(F53="снят",H53="снят"),100,F53+H53)</f>
        <v>100</v>
      </c>
      <c r="J53" s="112"/>
      <c r="K53" s="113"/>
    </row>
    <row r="54" spans="1:11" ht="12.75" outlineLevel="1">
      <c r="A54" s="53">
        <v>11</v>
      </c>
      <c r="B54" s="56" t="s">
        <v>120</v>
      </c>
      <c r="C54" s="4" t="s">
        <v>28</v>
      </c>
      <c r="D54" s="42" t="s">
        <v>121</v>
      </c>
      <c r="E54" s="16"/>
      <c r="F54" s="110">
        <v>5</v>
      </c>
      <c r="G54" s="110">
        <v>37.75</v>
      </c>
      <c r="H54" s="111">
        <f>IF((G54-$F$8)&lt;0,0,IF(G54&gt;$I$8,"снят",(G54-$F$8)))</f>
        <v>0</v>
      </c>
      <c r="I54" s="111">
        <f>IF(OR(F54="снят",H54="снят"),100,F54+H54)</f>
        <v>5</v>
      </c>
      <c r="J54" s="112"/>
      <c r="K54" s="113"/>
    </row>
    <row r="55" spans="1:11" ht="12.75" outlineLevel="1">
      <c r="A55" s="53">
        <v>12</v>
      </c>
      <c r="B55" s="56" t="s">
        <v>50</v>
      </c>
      <c r="C55" s="4" t="s">
        <v>28</v>
      </c>
      <c r="D55" s="42" t="s">
        <v>118</v>
      </c>
      <c r="E55" s="16"/>
      <c r="F55" s="110" t="s">
        <v>293</v>
      </c>
      <c r="G55" s="110"/>
      <c r="H55" s="111">
        <f>IF((G55-$F$8)&lt;0,0,IF(G55&gt;$I$8,"снят",(G55-$F$8)))</f>
        <v>0</v>
      </c>
      <c r="I55" s="111">
        <f>IF(OR(F55="снят",H55="снят"),100,F55+H55)</f>
        <v>100</v>
      </c>
      <c r="J55" s="112"/>
      <c r="K55" s="113"/>
    </row>
    <row r="56" spans="1:11" s="68" customFormat="1" ht="12.75">
      <c r="A56" s="64">
        <v>7</v>
      </c>
      <c r="B56" s="62" t="s">
        <v>225</v>
      </c>
      <c r="C56" s="80"/>
      <c r="D56" s="94"/>
      <c r="E56" s="66"/>
      <c r="F56" s="67"/>
      <c r="G56" s="67">
        <f>SUM(G57:G59)</f>
        <v>34.35</v>
      </c>
      <c r="H56" s="65"/>
      <c r="I56" s="67">
        <f>SUM(I57:I59)</f>
        <v>210</v>
      </c>
      <c r="J56" s="65"/>
      <c r="K56" s="63">
        <v>11</v>
      </c>
    </row>
    <row r="57" spans="1:11" ht="12.75" outlineLevel="1">
      <c r="A57" s="53">
        <v>28</v>
      </c>
      <c r="B57" s="56" t="s">
        <v>223</v>
      </c>
      <c r="C57" s="4" t="s">
        <v>28</v>
      </c>
      <c r="D57" s="96" t="s">
        <v>226</v>
      </c>
      <c r="E57" s="16"/>
      <c r="F57" s="110" t="s">
        <v>293</v>
      </c>
      <c r="G57" s="110"/>
      <c r="H57" s="111">
        <f>IF((G57-$F$8)&lt;0,0,IF(G57&gt;$I$8,"снят",(G57-$F$8)))</f>
        <v>0</v>
      </c>
      <c r="I57" s="111">
        <f>IF(OR(F57="снят",H57="снят"),100,F57+H57)</f>
        <v>100</v>
      </c>
      <c r="J57" s="112"/>
      <c r="K57" s="113"/>
    </row>
    <row r="58" spans="1:11" ht="12.75" outlineLevel="1">
      <c r="A58" s="53">
        <v>29</v>
      </c>
      <c r="B58" s="60" t="s">
        <v>54</v>
      </c>
      <c r="C58" s="15" t="s">
        <v>28</v>
      </c>
      <c r="D58" s="93" t="s">
        <v>227</v>
      </c>
      <c r="E58" s="16"/>
      <c r="F58" s="110">
        <v>10</v>
      </c>
      <c r="G58" s="110">
        <v>34.35</v>
      </c>
      <c r="H58" s="111">
        <f>IF((G58-$F$8)&lt;0,0,IF(G58&gt;$I$8,"снят",(G58-$F$8)))</f>
        <v>0</v>
      </c>
      <c r="I58" s="111">
        <f>IF(OR(F58="снят",H58="снят"),100,F58+H58)</f>
        <v>10</v>
      </c>
      <c r="J58" s="112"/>
      <c r="K58" s="113"/>
    </row>
    <row r="59" spans="1:11" ht="12.75" outlineLevel="1">
      <c r="A59" s="53">
        <v>30</v>
      </c>
      <c r="B59" s="56" t="s">
        <v>223</v>
      </c>
      <c r="C59" s="4" t="s">
        <v>28</v>
      </c>
      <c r="D59" s="42" t="s">
        <v>224</v>
      </c>
      <c r="E59" s="16"/>
      <c r="F59" s="110" t="s">
        <v>293</v>
      </c>
      <c r="G59" s="110"/>
      <c r="H59" s="111">
        <f>IF((G59-$F$8)&lt;0,0,IF(G59&gt;$I$8,"снят",(G59-$F$8)))</f>
        <v>0</v>
      </c>
      <c r="I59" s="111">
        <f>IF(OR(F59="снят",H59="снят"),100,F59+H59)</f>
        <v>100</v>
      </c>
      <c r="J59" s="112"/>
      <c r="K59" s="113"/>
    </row>
    <row r="60" spans="1:11" ht="12.75">
      <c r="A60" s="64">
        <v>4</v>
      </c>
      <c r="B60" s="62" t="s">
        <v>183</v>
      </c>
      <c r="C60" s="80"/>
      <c r="D60" s="94"/>
      <c r="E60" s="66"/>
      <c r="F60" s="67"/>
      <c r="G60" s="67">
        <f>SUM(G61:G63)</f>
        <v>55.11</v>
      </c>
      <c r="H60" s="65"/>
      <c r="I60" s="67">
        <f>SUM(I61:I63)</f>
        <v>222.11</v>
      </c>
      <c r="J60" s="65"/>
      <c r="K60" s="63">
        <v>12</v>
      </c>
    </row>
    <row r="61" spans="1:11" ht="12.75" outlineLevel="1">
      <c r="A61" s="53">
        <v>19</v>
      </c>
      <c r="B61" s="56" t="s">
        <v>187</v>
      </c>
      <c r="C61" s="4" t="s">
        <v>28</v>
      </c>
      <c r="D61" s="157" t="s">
        <v>188</v>
      </c>
      <c r="E61" s="16"/>
      <c r="F61" s="110" t="s">
        <v>293</v>
      </c>
      <c r="G61" s="110"/>
      <c r="H61" s="111">
        <f>IF((G61-$F$8)&lt;0,0,IF(G61&gt;$I$8,"снят",(G61-$F$8)))</f>
        <v>0</v>
      </c>
      <c r="I61" s="111">
        <f>IF(OR(F61="снят",H61="снят"),100,F61+H61)</f>
        <v>100</v>
      </c>
      <c r="J61" s="112"/>
      <c r="K61" s="113"/>
    </row>
    <row r="62" spans="1:11" ht="12.75" outlineLevel="1">
      <c r="A62" s="53">
        <v>20</v>
      </c>
      <c r="B62" s="56" t="s">
        <v>184</v>
      </c>
      <c r="C62" s="15" t="s">
        <v>185</v>
      </c>
      <c r="D62" s="42" t="s">
        <v>186</v>
      </c>
      <c r="E62" s="16"/>
      <c r="F62" s="110">
        <v>5</v>
      </c>
      <c r="G62" s="110">
        <v>55.11</v>
      </c>
      <c r="H62" s="111">
        <f>IF((G62-$F$8)&lt;0,0,IF(G62&gt;$I$8,"снят",(G62-$F$8)))</f>
        <v>17.11</v>
      </c>
      <c r="I62" s="111">
        <f>IF(OR(F62="снят",H62="снят"),100,F62+H62)</f>
        <v>22.11</v>
      </c>
      <c r="J62" s="112"/>
      <c r="K62" s="113"/>
    </row>
    <row r="63" spans="1:11" ht="12.75" outlineLevel="1">
      <c r="A63" s="150">
        <v>21</v>
      </c>
      <c r="B63" s="147" t="s">
        <v>187</v>
      </c>
      <c r="C63" s="148" t="s">
        <v>28</v>
      </c>
      <c r="D63" s="149" t="s">
        <v>189</v>
      </c>
      <c r="E63" s="16"/>
      <c r="F63" s="110" t="s">
        <v>293</v>
      </c>
      <c r="G63" s="110"/>
      <c r="H63" s="111">
        <f>IF((G63-$F$8)&lt;0,0,IF(G63&gt;$I$8,"снят",(G63-$F$8)))</f>
        <v>0</v>
      </c>
      <c r="I63" s="111">
        <f>IF(OR(F63="снят",H63="снят"),100,F63+H63)</f>
        <v>100</v>
      </c>
      <c r="J63" s="112"/>
      <c r="K63" s="113"/>
    </row>
    <row r="64" spans="1:11" s="68" customFormat="1" ht="12.75">
      <c r="A64" s="64">
        <v>8</v>
      </c>
      <c r="B64" s="62" t="s">
        <v>200</v>
      </c>
      <c r="C64" s="80"/>
      <c r="D64" s="94"/>
      <c r="E64" s="66"/>
      <c r="F64" s="67"/>
      <c r="G64" s="67">
        <f>SUM(G65:G67)</f>
        <v>0</v>
      </c>
      <c r="H64" s="65"/>
      <c r="I64" s="67">
        <f>SUM(I65:I67)</f>
        <v>300</v>
      </c>
      <c r="J64" s="65"/>
      <c r="K64" s="63"/>
    </row>
    <row r="65" spans="1:11" ht="12.75" outlineLevel="1">
      <c r="A65" s="53">
        <v>31</v>
      </c>
      <c r="B65" s="56" t="s">
        <v>201</v>
      </c>
      <c r="C65" s="4" t="s">
        <v>30</v>
      </c>
      <c r="D65" s="96" t="s">
        <v>202</v>
      </c>
      <c r="E65" s="16"/>
      <c r="F65" s="110" t="s">
        <v>293</v>
      </c>
      <c r="G65" s="110"/>
      <c r="H65" s="111">
        <f>IF((G65-$F$8)&lt;0,0,IF(G65&gt;$I$8,"снят",(G65-$F$8)))</f>
        <v>0</v>
      </c>
      <c r="I65" s="111">
        <f>IF(OR(F65="снят",H65="снят"),100,F65+H65)</f>
        <v>100</v>
      </c>
      <c r="J65" s="112"/>
      <c r="K65" s="113"/>
    </row>
    <row r="66" spans="1:11" ht="12.75" outlineLevel="1">
      <c r="A66" s="53">
        <v>32</v>
      </c>
      <c r="B66" s="60" t="s">
        <v>203</v>
      </c>
      <c r="C66" s="15" t="s">
        <v>204</v>
      </c>
      <c r="D66" s="93" t="s">
        <v>205</v>
      </c>
      <c r="E66" s="16"/>
      <c r="F66" s="110" t="s">
        <v>293</v>
      </c>
      <c r="G66" s="110"/>
      <c r="H66" s="111">
        <f>IF((G66-$F$8)&lt;0,0,IF(G66&gt;$I$8,"снят",(G66-$F$8)))</f>
        <v>0</v>
      </c>
      <c r="I66" s="111">
        <f>IF(OR(F66="снят",H66="снят"),100,F66+H66)</f>
        <v>100</v>
      </c>
      <c r="J66" s="112"/>
      <c r="K66" s="113"/>
    </row>
    <row r="67" spans="1:11" ht="12.75" outlineLevel="1">
      <c r="A67" s="53">
        <v>33</v>
      </c>
      <c r="B67" s="56" t="s">
        <v>206</v>
      </c>
      <c r="C67" s="4" t="s">
        <v>31</v>
      </c>
      <c r="D67" s="42" t="s">
        <v>207</v>
      </c>
      <c r="E67" s="16"/>
      <c r="F67" s="110" t="s">
        <v>293</v>
      </c>
      <c r="G67" s="110"/>
      <c r="H67" s="111">
        <f>IF((G67-$F$8)&lt;0,0,IF(G67&gt;$I$8,"снят",(G67-$F$8)))</f>
        <v>0</v>
      </c>
      <c r="I67" s="111">
        <f>IF(OR(F67="снят",H67="снят"),100,F67+H67)</f>
        <v>100</v>
      </c>
      <c r="J67" s="112"/>
      <c r="K67" s="113"/>
    </row>
    <row r="68" spans="1:11" ht="12.75">
      <c r="A68" s="64">
        <v>9</v>
      </c>
      <c r="B68" s="62" t="s">
        <v>218</v>
      </c>
      <c r="C68" s="80"/>
      <c r="D68" s="94"/>
      <c r="E68" s="66"/>
      <c r="F68" s="67"/>
      <c r="G68" s="67">
        <f>SUM(G69:G71)</f>
        <v>0</v>
      </c>
      <c r="H68" s="65"/>
      <c r="I68" s="67">
        <f>SUM(I69:I71)</f>
        <v>300</v>
      </c>
      <c r="J68" s="71"/>
      <c r="K68" s="63"/>
    </row>
    <row r="69" spans="1:11" ht="12.75" outlineLevel="1">
      <c r="A69" s="53">
        <v>34</v>
      </c>
      <c r="B69" s="56" t="s">
        <v>180</v>
      </c>
      <c r="C69" s="4" t="s">
        <v>28</v>
      </c>
      <c r="D69" s="42" t="s">
        <v>219</v>
      </c>
      <c r="E69" s="16"/>
      <c r="F69" s="110" t="s">
        <v>293</v>
      </c>
      <c r="G69" s="110"/>
      <c r="H69" s="111">
        <f>IF((G69-$F$8)&lt;0,0,IF(G69&gt;$I$8,"снят",(G69-$F$8)))</f>
        <v>0</v>
      </c>
      <c r="I69" s="111">
        <f>IF(OR(F69="снят",H69="снят"),100,F69+H69)</f>
        <v>100</v>
      </c>
      <c r="J69" s="112"/>
      <c r="K69" s="113"/>
    </row>
    <row r="70" spans="1:11" ht="12.75" outlineLevel="1">
      <c r="A70" s="53">
        <v>35</v>
      </c>
      <c r="B70" s="56" t="s">
        <v>220</v>
      </c>
      <c r="C70" s="4" t="s">
        <v>28</v>
      </c>
      <c r="D70" s="42" t="s">
        <v>221</v>
      </c>
      <c r="E70" s="16"/>
      <c r="F70" s="159" t="s">
        <v>293</v>
      </c>
      <c r="G70" s="110"/>
      <c r="H70" s="111">
        <f>IF((G70-$F$8)&lt;0,0,IF(G70&gt;$I$8,"снят",(G70-$F$8)))</f>
        <v>0</v>
      </c>
      <c r="I70" s="111">
        <f>IF(OR(F70="снят",H70="снят"),100,F70+H70)</f>
        <v>100</v>
      </c>
      <c r="J70" s="112"/>
      <c r="K70" s="113"/>
    </row>
    <row r="71" spans="1:11" ht="12.75" outlineLevel="1">
      <c r="A71" s="53">
        <v>36</v>
      </c>
      <c r="B71" s="56" t="s">
        <v>214</v>
      </c>
      <c r="C71" s="4" t="s">
        <v>28</v>
      </c>
      <c r="D71" s="42" t="s">
        <v>222</v>
      </c>
      <c r="E71" s="16"/>
      <c r="F71" s="110" t="s">
        <v>293</v>
      </c>
      <c r="G71" s="110"/>
      <c r="H71" s="111">
        <f>IF((G71-$F$8)&lt;0,0,IF(G71&gt;$I$8,"снят",(G71-$F$8)))</f>
        <v>0</v>
      </c>
      <c r="I71" s="111">
        <f>IF(OR(F71="снят",H71="снят"),100,F71+H71)</f>
        <v>100</v>
      </c>
      <c r="J71" s="112"/>
      <c r="K71" s="113"/>
    </row>
    <row r="72" spans="1:11" ht="12.75">
      <c r="A72" s="64">
        <v>15</v>
      </c>
      <c r="B72" s="62" t="s">
        <v>264</v>
      </c>
      <c r="C72" s="80"/>
      <c r="D72" s="94"/>
      <c r="E72" s="66"/>
      <c r="F72" s="67"/>
      <c r="G72" s="67">
        <f>SUM(G73:G75)</f>
        <v>58.22</v>
      </c>
      <c r="H72" s="65"/>
      <c r="I72" s="67">
        <f>SUM(I73:I75)</f>
        <v>300</v>
      </c>
      <c r="J72" s="71"/>
      <c r="K72" s="63"/>
    </row>
    <row r="73" spans="1:11" ht="12.75" outlineLevel="1">
      <c r="A73" s="53">
        <v>52</v>
      </c>
      <c r="B73" s="60" t="s">
        <v>265</v>
      </c>
      <c r="C73" s="15" t="s">
        <v>60</v>
      </c>
      <c r="D73" s="93" t="s">
        <v>266</v>
      </c>
      <c r="E73" s="16"/>
      <c r="F73" s="110">
        <v>20</v>
      </c>
      <c r="G73" s="110">
        <v>58.22</v>
      </c>
      <c r="H73" s="111" t="str">
        <f>IF((G73-$F$8)&lt;0,0,IF(G73&gt;$I$8,"снят",(G73-$F$8)))</f>
        <v>снят</v>
      </c>
      <c r="I73" s="111">
        <f>IF(OR(F73="снят",H73="снят"),100,F73+H73)</f>
        <v>100</v>
      </c>
      <c r="J73" s="112"/>
      <c r="K73" s="113"/>
    </row>
    <row r="74" spans="1:11" ht="12.75" outlineLevel="1">
      <c r="A74" s="53">
        <v>53</v>
      </c>
      <c r="B74" s="60" t="s">
        <v>267</v>
      </c>
      <c r="C74" s="15" t="s">
        <v>268</v>
      </c>
      <c r="D74" s="93" t="s">
        <v>269</v>
      </c>
      <c r="E74" s="16"/>
      <c r="F74" s="122" t="s">
        <v>293</v>
      </c>
      <c r="G74" s="110"/>
      <c r="H74" s="111">
        <f>IF((G74-$F$8)&lt;0,0,IF(G74&gt;$I$8,"снят",(G74-$F$8)))</f>
        <v>0</v>
      </c>
      <c r="I74" s="111">
        <f>IF(OR(F74="снят",H74="снят"),100,F74+H74)</f>
        <v>100</v>
      </c>
      <c r="J74" s="112"/>
      <c r="K74" s="113"/>
    </row>
    <row r="75" spans="1:11" ht="12.75" outlineLevel="1">
      <c r="A75" s="86">
        <v>2</v>
      </c>
      <c r="B75" s="60" t="s">
        <v>265</v>
      </c>
      <c r="C75" s="15" t="s">
        <v>60</v>
      </c>
      <c r="D75" s="93" t="s">
        <v>273</v>
      </c>
      <c r="E75" s="16"/>
      <c r="F75" s="110" t="s">
        <v>293</v>
      </c>
      <c r="G75" s="110"/>
      <c r="H75" s="111">
        <f>IF((G75-$F$8)&lt;0,0,IF(G75&gt;$I$8,"снят",(G75-$F$8)))</f>
        <v>0</v>
      </c>
      <c r="I75" s="111">
        <f>IF(OR(F75="снят",H75="снят"),100,F75+H75)</f>
        <v>100</v>
      </c>
      <c r="J75" s="112"/>
      <c r="K75" s="113"/>
    </row>
  </sheetData>
  <sheetProtection sort="0"/>
  <printOptions/>
  <pageMargins left="0.31" right="0.41" top="0.31" bottom="0.32" header="0.16" footer="0.16"/>
  <pageSetup horizontalDpi="600" verticalDpi="600" orientation="portrait" paperSize="9" scale="82" r:id="rId1"/>
  <headerFooter alignWithMargins="0">
    <oddFooter>&amp;C&amp;P&amp;R&amp;"Arial Cyr,курсив"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0"/>
  <sheetViews>
    <sheetView zoomScale="80" zoomScaleNormal="80" zoomScalePageLayoutView="0" workbookViewId="0" topLeftCell="A1">
      <pane xSplit="4" topLeftCell="E1" activePane="topRight" state="frozen"/>
      <selection pane="topLeft" activeCell="A1" sqref="A1"/>
      <selection pane="topRight" activeCell="B31" sqref="B31"/>
    </sheetView>
  </sheetViews>
  <sheetFormatPr defaultColWidth="9.00390625" defaultRowHeight="12.75" outlineLevelRow="1"/>
  <cols>
    <col min="1" max="1" width="5.375" style="0" customWidth="1"/>
    <col min="2" max="2" width="23.875" style="57" customWidth="1"/>
    <col min="3" max="3" width="18.625" style="0" customWidth="1"/>
    <col min="4" max="4" width="29.25390625" style="0" customWidth="1"/>
    <col min="5" max="5" width="1.25" style="0" customWidth="1"/>
    <col min="6" max="6" width="8.00390625" style="100" customWidth="1"/>
    <col min="7" max="7" width="7.25390625" style="100" customWidth="1"/>
    <col min="8" max="8" width="7.875" style="100" customWidth="1"/>
    <col min="9" max="9" width="10.125" style="100" customWidth="1"/>
    <col min="10" max="10" width="0.875" style="100" customWidth="1"/>
    <col min="11" max="11" width="4.375" style="100" customWidth="1"/>
  </cols>
  <sheetData>
    <row r="1" spans="1:10" ht="20.25">
      <c r="A1" s="1" t="s">
        <v>0</v>
      </c>
      <c r="F1" s="19" t="s">
        <v>107</v>
      </c>
      <c r="G1" s="99"/>
      <c r="H1" s="21"/>
      <c r="I1" s="99"/>
      <c r="J1" s="99"/>
    </row>
    <row r="3" spans="2:9" ht="18">
      <c r="B3" s="9" t="s">
        <v>15</v>
      </c>
      <c r="C3" s="91"/>
      <c r="D3" s="20" t="s">
        <v>288</v>
      </c>
      <c r="E3" s="3"/>
      <c r="G3" s="100" t="s">
        <v>1</v>
      </c>
      <c r="I3" s="22" t="s">
        <v>24</v>
      </c>
    </row>
    <row r="5" spans="6:9" ht="12.75">
      <c r="F5" s="101" t="s">
        <v>21</v>
      </c>
      <c r="I5" s="102">
        <v>146</v>
      </c>
    </row>
    <row r="6" spans="2:8" ht="12.75">
      <c r="B6" s="8" t="s">
        <v>49</v>
      </c>
      <c r="C6" s="23">
        <v>10</v>
      </c>
      <c r="F6" s="100" t="s">
        <v>20</v>
      </c>
      <c r="H6" s="103">
        <f>I5/F8</f>
        <v>3.8421052631578947</v>
      </c>
    </row>
    <row r="7" spans="6:9" ht="13.5" thickBot="1">
      <c r="F7" s="100" t="s">
        <v>3</v>
      </c>
      <c r="G7" s="104"/>
      <c r="I7" s="100" t="s">
        <v>4</v>
      </c>
    </row>
    <row r="8" spans="1:11" ht="21" thickBot="1">
      <c r="A8" s="25" t="s">
        <v>5</v>
      </c>
      <c r="B8" s="58"/>
      <c r="C8" s="3"/>
      <c r="D8" s="3"/>
      <c r="E8" s="3"/>
      <c r="F8" s="105">
        <v>38</v>
      </c>
      <c r="G8" s="104"/>
      <c r="H8" s="106"/>
      <c r="I8" s="105">
        <v>57</v>
      </c>
      <c r="J8" s="104"/>
      <c r="K8" s="104"/>
    </row>
    <row r="9" spans="1:11" s="11" customFormat="1" ht="39.75" customHeight="1" thickBot="1">
      <c r="A9" s="29" t="s">
        <v>6</v>
      </c>
      <c r="B9" s="59" t="s">
        <v>22</v>
      </c>
      <c r="C9" s="30" t="s">
        <v>7</v>
      </c>
      <c r="D9" s="30" t="s">
        <v>8</v>
      </c>
      <c r="E9" s="31"/>
      <c r="F9" s="107" t="s">
        <v>9</v>
      </c>
      <c r="G9" s="107" t="s">
        <v>10</v>
      </c>
      <c r="H9" s="107" t="s">
        <v>11</v>
      </c>
      <c r="I9" s="107" t="s">
        <v>12</v>
      </c>
      <c r="J9" s="108"/>
      <c r="K9" s="109" t="s">
        <v>17</v>
      </c>
    </row>
    <row r="10" spans="1:11" s="68" customFormat="1" ht="12.75">
      <c r="A10" s="69">
        <v>10</v>
      </c>
      <c r="B10" s="70" t="s">
        <v>123</v>
      </c>
      <c r="C10" s="162"/>
      <c r="D10" s="97"/>
      <c r="E10" s="72"/>
      <c r="F10" s="73"/>
      <c r="G10" s="73">
        <f>SUM(G11:G13)</f>
        <v>113.33999999999999</v>
      </c>
      <c r="H10" s="73"/>
      <c r="I10" s="73">
        <f>SUM(I11:I13)</f>
        <v>6.299999999999997</v>
      </c>
      <c r="J10" s="71"/>
      <c r="K10" s="74">
        <v>1</v>
      </c>
    </row>
    <row r="11" spans="1:11" ht="12.75" outlineLevel="1">
      <c r="A11" s="53">
        <v>83</v>
      </c>
      <c r="B11" s="60" t="s">
        <v>42</v>
      </c>
      <c r="C11" s="15" t="s">
        <v>31</v>
      </c>
      <c r="D11" s="95" t="s">
        <v>43</v>
      </c>
      <c r="E11" s="16"/>
      <c r="F11" s="110">
        <v>5</v>
      </c>
      <c r="G11" s="110">
        <v>36.6</v>
      </c>
      <c r="H11" s="111">
        <f>IF((G11-$F$8)&lt;0,0,IF(G11&gt;$I$8,"снят",(G11-$F$8)))</f>
        <v>0</v>
      </c>
      <c r="I11" s="111">
        <f>IF(OR(F11="снят",H11="снят"),100,F11+H11)</f>
        <v>5</v>
      </c>
      <c r="J11" s="112"/>
      <c r="K11" s="113"/>
    </row>
    <row r="12" spans="1:11" ht="12.75" outlineLevel="1">
      <c r="A12" s="53">
        <v>84</v>
      </c>
      <c r="B12" s="60" t="s">
        <v>34</v>
      </c>
      <c r="C12" s="15" t="s">
        <v>31</v>
      </c>
      <c r="D12" s="93" t="s">
        <v>122</v>
      </c>
      <c r="E12" s="16"/>
      <c r="F12" s="110">
        <v>0</v>
      </c>
      <c r="G12" s="110">
        <v>37.44</v>
      </c>
      <c r="H12" s="111">
        <f>IF((G12-$F$8)&lt;0,0,IF(G12&gt;$I$8,"снят",(G12-$F$8)))</f>
        <v>0</v>
      </c>
      <c r="I12" s="111">
        <f>IF(OR(F12="снят",H12="снят"),100,F12+H12)</f>
        <v>0</v>
      </c>
      <c r="J12" s="112"/>
      <c r="K12" s="113"/>
    </row>
    <row r="13" spans="1:11" ht="12.75" outlineLevel="1">
      <c r="A13" s="53">
        <v>85</v>
      </c>
      <c r="B13" s="60" t="s">
        <v>277</v>
      </c>
      <c r="C13" s="15" t="s">
        <v>278</v>
      </c>
      <c r="D13" s="93" t="s">
        <v>279</v>
      </c>
      <c r="E13" s="16">
        <v>11011</v>
      </c>
      <c r="F13" s="110">
        <v>0</v>
      </c>
      <c r="G13" s="110">
        <v>39.3</v>
      </c>
      <c r="H13" s="111">
        <f>IF((G13-$F$8)&lt;0,0,IF(G13&gt;$I$8,"снят",(G13-$F$8)))</f>
        <v>1.2999999999999972</v>
      </c>
      <c r="I13" s="111">
        <f>IF(OR(F13="снят",H13="снят"),100,F13+H13)</f>
        <v>1.2999999999999972</v>
      </c>
      <c r="J13" s="112"/>
      <c r="K13" s="113"/>
    </row>
    <row r="14" spans="1:11" s="68" customFormat="1" ht="12.75">
      <c r="A14" s="69">
        <v>6</v>
      </c>
      <c r="B14" s="70" t="s">
        <v>230</v>
      </c>
      <c r="C14" s="162"/>
      <c r="D14" s="97"/>
      <c r="E14" s="72"/>
      <c r="F14" s="73"/>
      <c r="G14" s="73">
        <f>SUM(G15:G17)</f>
        <v>114.6</v>
      </c>
      <c r="H14" s="73"/>
      <c r="I14" s="73">
        <f>SUM(I15:I17)</f>
        <v>16.380000000000003</v>
      </c>
      <c r="J14" s="71"/>
      <c r="K14" s="74">
        <v>2</v>
      </c>
    </row>
    <row r="15" spans="1:11" ht="12.75" outlineLevel="1">
      <c r="A15" s="53">
        <v>71</v>
      </c>
      <c r="B15" s="56" t="s">
        <v>91</v>
      </c>
      <c r="C15" s="4" t="s">
        <v>63</v>
      </c>
      <c r="D15" s="42" t="s">
        <v>92</v>
      </c>
      <c r="E15" s="16"/>
      <c r="F15" s="110">
        <v>10</v>
      </c>
      <c r="G15" s="110">
        <v>39.06</v>
      </c>
      <c r="H15" s="111">
        <f>IF((G15-$F$8)&lt;0,0,IF(G15&gt;$I$8,"снят",(G15-$F$8)))</f>
        <v>1.0600000000000023</v>
      </c>
      <c r="I15" s="111">
        <f>IF(OR(F15="снят",H15="снят"),100,F15+H15)</f>
        <v>11.060000000000002</v>
      </c>
      <c r="J15" s="112"/>
      <c r="K15" s="113"/>
    </row>
    <row r="16" spans="1:11" ht="12.75" outlineLevel="1">
      <c r="A16" s="53">
        <v>72</v>
      </c>
      <c r="B16" s="56" t="s">
        <v>231</v>
      </c>
      <c r="C16" s="4" t="s">
        <v>31</v>
      </c>
      <c r="D16" s="42" t="s">
        <v>232</v>
      </c>
      <c r="E16" s="16"/>
      <c r="F16" s="110">
        <v>0</v>
      </c>
      <c r="G16" s="110">
        <v>38.32</v>
      </c>
      <c r="H16" s="111">
        <f>IF((G16-$F$8)&lt;0,0,IF(G16&gt;$I$8,"снят",(G16-$F$8)))</f>
        <v>0.3200000000000003</v>
      </c>
      <c r="I16" s="111">
        <f>IF(OR(F16="снят",H16="снят"),100,F16+H16)</f>
        <v>0.3200000000000003</v>
      </c>
      <c r="J16" s="112"/>
      <c r="K16" s="113"/>
    </row>
    <row r="17" spans="1:11" ht="12.75" outlineLevel="1">
      <c r="A17" s="53">
        <v>73</v>
      </c>
      <c r="B17" s="56" t="s">
        <v>233</v>
      </c>
      <c r="C17" s="4" t="s">
        <v>57</v>
      </c>
      <c r="D17" s="42" t="s">
        <v>234</v>
      </c>
      <c r="E17" s="16">
        <v>11011</v>
      </c>
      <c r="F17" s="110">
        <v>5</v>
      </c>
      <c r="G17" s="110">
        <v>37.22</v>
      </c>
      <c r="H17" s="111">
        <f>IF((G17-$F$8)&lt;0,0,IF(G17&gt;$I$8,"снят",(G17-$F$8)))</f>
        <v>0</v>
      </c>
      <c r="I17" s="111">
        <f>IF(OR(F17="снят",H17="снят"),100,F17+H17)</f>
        <v>5</v>
      </c>
      <c r="J17" s="112"/>
      <c r="K17" s="113"/>
    </row>
    <row r="18" spans="1:11" s="68" customFormat="1" ht="12.75">
      <c r="A18" s="64">
        <v>5</v>
      </c>
      <c r="B18" s="62" t="s">
        <v>287</v>
      </c>
      <c r="C18" s="65"/>
      <c r="D18" s="94"/>
      <c r="E18" s="66"/>
      <c r="F18" s="67"/>
      <c r="G18" s="73">
        <f>SUM(G19:G21)</f>
        <v>129.84</v>
      </c>
      <c r="H18" s="73"/>
      <c r="I18" s="73">
        <f>SUM(I19:I21)</f>
        <v>20.870000000000005</v>
      </c>
      <c r="J18" s="65"/>
      <c r="K18" s="63">
        <v>3</v>
      </c>
    </row>
    <row r="19" spans="1:11" ht="12.75" outlineLevel="1">
      <c r="A19" s="53">
        <v>68</v>
      </c>
      <c r="B19" s="56" t="s">
        <v>65</v>
      </c>
      <c r="C19" s="4" t="s">
        <v>31</v>
      </c>
      <c r="D19" s="42" t="s">
        <v>262</v>
      </c>
      <c r="E19" s="16"/>
      <c r="F19" s="110">
        <v>0</v>
      </c>
      <c r="G19" s="110">
        <v>37.97</v>
      </c>
      <c r="H19" s="111">
        <f>IF((G19-$F$8)&lt;0,0,IF(G19&gt;$I$8,"снят",(G19-$F$8)))</f>
        <v>0</v>
      </c>
      <c r="I19" s="111">
        <f>IF(OR(F19="снят",H19="снят"),100,F19+H19)</f>
        <v>0</v>
      </c>
      <c r="J19" s="112"/>
      <c r="K19" s="113"/>
    </row>
    <row r="20" spans="1:11" ht="12.75" outlineLevel="1">
      <c r="A20" s="53">
        <v>69</v>
      </c>
      <c r="B20" s="56" t="s">
        <v>153</v>
      </c>
      <c r="C20" s="4" t="s">
        <v>31</v>
      </c>
      <c r="D20" s="42" t="s">
        <v>263</v>
      </c>
      <c r="E20" s="16"/>
      <c r="F20" s="110">
        <v>5</v>
      </c>
      <c r="G20" s="110">
        <v>41.84</v>
      </c>
      <c r="H20" s="111">
        <f>IF((G20-$F$8)&lt;0,0,IF(G20&gt;$I$8,"снят",(G20-$F$8)))</f>
        <v>3.8400000000000034</v>
      </c>
      <c r="I20" s="111">
        <f>IF(OR(F20="снят",H20="снят"),100,F20+H20)</f>
        <v>8.840000000000003</v>
      </c>
      <c r="J20" s="112"/>
      <c r="K20" s="113"/>
    </row>
    <row r="21" spans="1:11" ht="12.75" outlineLevel="1">
      <c r="A21" s="53">
        <v>70</v>
      </c>
      <c r="B21" s="56" t="s">
        <v>182</v>
      </c>
      <c r="C21" s="4" t="s">
        <v>97</v>
      </c>
      <c r="D21" s="42" t="s">
        <v>181</v>
      </c>
      <c r="E21" s="16">
        <v>11011</v>
      </c>
      <c r="F21" s="110">
        <v>0</v>
      </c>
      <c r="G21" s="110">
        <v>50.03</v>
      </c>
      <c r="H21" s="111">
        <f>IF((G21-$F$8)&lt;0,0,IF(G21&gt;$I$8,"снят",(G21-$F$8)))</f>
        <v>12.030000000000001</v>
      </c>
      <c r="I21" s="111">
        <f>IF(OR(F21="снят",H21="снят"),100,F21+H21)</f>
        <v>12.030000000000001</v>
      </c>
      <c r="J21" s="112"/>
      <c r="K21" s="113"/>
    </row>
    <row r="22" spans="1:11" s="68" customFormat="1" ht="12.75">
      <c r="A22" s="64">
        <v>3</v>
      </c>
      <c r="B22" s="62" t="s">
        <v>276</v>
      </c>
      <c r="C22" s="80"/>
      <c r="D22" s="94"/>
      <c r="E22" s="66"/>
      <c r="F22" s="67"/>
      <c r="G22" s="73">
        <f>SUM(G23:G25)</f>
        <v>129.31</v>
      </c>
      <c r="H22" s="73"/>
      <c r="I22" s="73">
        <f>SUM(I23:I25)</f>
        <v>21.619999999999997</v>
      </c>
      <c r="J22" s="65"/>
      <c r="K22" s="63">
        <v>4</v>
      </c>
    </row>
    <row r="23" spans="1:11" ht="12.75" outlineLevel="1">
      <c r="A23" s="53">
        <v>62</v>
      </c>
      <c r="B23" s="56" t="s">
        <v>34</v>
      </c>
      <c r="C23" s="4" t="s">
        <v>57</v>
      </c>
      <c r="D23" s="96" t="s">
        <v>124</v>
      </c>
      <c r="E23" s="16"/>
      <c r="F23" s="110">
        <v>5</v>
      </c>
      <c r="G23" s="110">
        <v>38.16</v>
      </c>
      <c r="H23" s="111">
        <f>IF((G23-$F$8)&lt;0,0,IF(G23&gt;$I$8,"снят",(G23-$F$8)))</f>
        <v>0.1599999999999966</v>
      </c>
      <c r="I23" s="111">
        <f>IF(OR(F23="снят",H23="снят"),100,F23+H23)</f>
        <v>5.159999999999997</v>
      </c>
      <c r="J23" s="112"/>
      <c r="K23" s="113"/>
    </row>
    <row r="24" spans="1:11" ht="12.75" outlineLevel="1">
      <c r="A24" s="53">
        <v>63</v>
      </c>
      <c r="B24" s="56" t="s">
        <v>32</v>
      </c>
      <c r="C24" s="4" t="s">
        <v>57</v>
      </c>
      <c r="D24" s="42" t="s">
        <v>48</v>
      </c>
      <c r="E24" s="16"/>
      <c r="F24" s="110">
        <v>0</v>
      </c>
      <c r="G24" s="110">
        <v>36.69</v>
      </c>
      <c r="H24" s="111">
        <f>IF((G24-$F$8)&lt;0,0,IF(G24&gt;$I$8,"снят",(G24-$F$8)))</f>
        <v>0</v>
      </c>
      <c r="I24" s="111">
        <f>IF(OR(F24="снят",H24="снят"),100,F24+H24)</f>
        <v>0</v>
      </c>
      <c r="J24" s="112"/>
      <c r="K24" s="113"/>
    </row>
    <row r="25" spans="1:11" ht="12.75" outlineLevel="1">
      <c r="A25" s="53">
        <v>64</v>
      </c>
      <c r="B25" s="56" t="s">
        <v>125</v>
      </c>
      <c r="C25" s="4" t="s">
        <v>80</v>
      </c>
      <c r="D25" s="42" t="s">
        <v>88</v>
      </c>
      <c r="E25" s="16"/>
      <c r="F25" s="110">
        <v>0</v>
      </c>
      <c r="G25" s="110">
        <v>54.46</v>
      </c>
      <c r="H25" s="111">
        <f>IF((G25-$F$8)&lt;0,0,IF(G25&gt;$I$8,"снят",(G25-$F$8)))</f>
        <v>16.46</v>
      </c>
      <c r="I25" s="111">
        <f>IF(OR(F25="снят",H25="снят"),100,F25+H25)</f>
        <v>16.46</v>
      </c>
      <c r="J25" s="112"/>
      <c r="K25" s="113"/>
    </row>
    <row r="26" spans="1:11" s="68" customFormat="1" ht="12.75">
      <c r="A26" s="64">
        <v>8</v>
      </c>
      <c r="B26" s="62" t="s">
        <v>235</v>
      </c>
      <c r="C26" s="80"/>
      <c r="D26" s="94"/>
      <c r="E26" s="66"/>
      <c r="F26" s="73"/>
      <c r="G26" s="73">
        <f>SUM(G27:G29)</f>
        <v>86.62</v>
      </c>
      <c r="H26" s="73"/>
      <c r="I26" s="73">
        <f>SUM(I27:I29)</f>
        <v>110.62</v>
      </c>
      <c r="J26" s="65"/>
      <c r="K26" s="63">
        <v>5</v>
      </c>
    </row>
    <row r="27" spans="1:11" ht="12.75" outlineLevel="1">
      <c r="A27" s="54">
        <v>77</v>
      </c>
      <c r="B27" s="56" t="s">
        <v>94</v>
      </c>
      <c r="C27" s="4" t="s">
        <v>172</v>
      </c>
      <c r="D27" s="42" t="s">
        <v>95</v>
      </c>
      <c r="E27" s="16"/>
      <c r="F27" s="110" t="s">
        <v>293</v>
      </c>
      <c r="G27" s="110"/>
      <c r="H27" s="111">
        <f>IF((G27-$F$8)&lt;0,0,IF(G27&gt;$I$8,"снят",(G27-$F$8)))</f>
        <v>0</v>
      </c>
      <c r="I27" s="111">
        <f>IF(OR(F27="снят",H27="снят"),100,F27+H27)</f>
        <v>100</v>
      </c>
      <c r="J27" s="112"/>
      <c r="K27" s="113"/>
    </row>
    <row r="28" spans="1:11" ht="12.75" outlineLevel="1">
      <c r="A28" s="54">
        <v>78</v>
      </c>
      <c r="B28" s="56" t="s">
        <v>173</v>
      </c>
      <c r="C28" s="4" t="s">
        <v>146</v>
      </c>
      <c r="D28" s="42" t="s">
        <v>174</v>
      </c>
      <c r="E28" s="16"/>
      <c r="F28" s="110">
        <v>0</v>
      </c>
      <c r="G28" s="110">
        <v>40.19</v>
      </c>
      <c r="H28" s="111">
        <f>IF((G28-$F$8)&lt;0,0,IF(G28&gt;$I$8,"снят",(G28-$F$8)))</f>
        <v>2.1899999999999977</v>
      </c>
      <c r="I28" s="111">
        <f>IF(OR(F28="снят",H28="снят"),100,F28+H28)</f>
        <v>2.1899999999999977</v>
      </c>
      <c r="J28" s="112"/>
      <c r="K28" s="113"/>
    </row>
    <row r="29" spans="1:11" ht="12.75" outlineLevel="1">
      <c r="A29" s="54">
        <v>79</v>
      </c>
      <c r="B29" s="56" t="s">
        <v>214</v>
      </c>
      <c r="C29" s="4" t="s">
        <v>31</v>
      </c>
      <c r="D29" s="42" t="s">
        <v>237</v>
      </c>
      <c r="E29" s="16">
        <v>11011</v>
      </c>
      <c r="F29" s="110">
        <v>0</v>
      </c>
      <c r="G29" s="110">
        <v>46.43</v>
      </c>
      <c r="H29" s="111">
        <f>IF((G29-$F$8)&lt;0,0,IF(G29&gt;$I$8,"снят",(G29-$F$8)))</f>
        <v>8.43</v>
      </c>
      <c r="I29" s="111">
        <f>IF(OR(F29="снят",H29="снят"),100,F29+H29)</f>
        <v>8.43</v>
      </c>
      <c r="J29" s="112"/>
      <c r="K29" s="113"/>
    </row>
    <row r="30" spans="1:11" s="68" customFormat="1" ht="12.75">
      <c r="A30" s="64">
        <v>9</v>
      </c>
      <c r="B30" s="62" t="s">
        <v>175</v>
      </c>
      <c r="C30" s="65"/>
      <c r="D30" s="94"/>
      <c r="E30" s="66"/>
      <c r="F30" s="67"/>
      <c r="G30" s="73">
        <f>SUM(G31:G33)</f>
        <v>42.88</v>
      </c>
      <c r="H30" s="73"/>
      <c r="I30" s="73">
        <f>SUM(I31:I33)</f>
        <v>204.88</v>
      </c>
      <c r="J30" s="65"/>
      <c r="K30" s="63">
        <v>6</v>
      </c>
    </row>
    <row r="31" spans="1:11" ht="12.75" outlineLevel="1">
      <c r="A31" s="53">
        <v>80</v>
      </c>
      <c r="B31" s="56" t="s">
        <v>96</v>
      </c>
      <c r="C31" s="4" t="s">
        <v>176</v>
      </c>
      <c r="D31" s="42" t="s">
        <v>177</v>
      </c>
      <c r="E31" s="16"/>
      <c r="F31" s="110">
        <v>0</v>
      </c>
      <c r="G31" s="110">
        <v>42.88</v>
      </c>
      <c r="H31" s="111">
        <f>IF((G31-$F$8)&lt;0,0,IF(G31&gt;$I$8,"снят",(G31-$F$8)))</f>
        <v>4.880000000000003</v>
      </c>
      <c r="I31" s="111">
        <f>IF(OR(F31="снят",H31="снят"),100,F31+H31)</f>
        <v>4.880000000000003</v>
      </c>
      <c r="J31" s="112"/>
      <c r="K31" s="113"/>
    </row>
    <row r="32" spans="1:11" ht="12.75" outlineLevel="1">
      <c r="A32" s="53">
        <v>81</v>
      </c>
      <c r="B32" s="56" t="s">
        <v>105</v>
      </c>
      <c r="C32" s="4" t="s">
        <v>176</v>
      </c>
      <c r="D32" s="42" t="s">
        <v>106</v>
      </c>
      <c r="E32" s="16"/>
      <c r="F32" s="110" t="s">
        <v>293</v>
      </c>
      <c r="G32" s="110"/>
      <c r="H32" s="111">
        <f>IF((G32-$F$8)&lt;0,0,IF(G32&gt;$I$8,"снят",(G32-$F$8)))</f>
        <v>0</v>
      </c>
      <c r="I32" s="111">
        <f>IF(OR(F32="снят",H32="снят"),100,F32+H32)</f>
        <v>100</v>
      </c>
      <c r="J32" s="112"/>
      <c r="K32" s="113"/>
    </row>
    <row r="33" spans="1:11" ht="12.75" outlineLevel="1">
      <c r="A33" s="53">
        <v>82</v>
      </c>
      <c r="B33" s="56" t="s">
        <v>229</v>
      </c>
      <c r="C33" s="4" t="s">
        <v>57</v>
      </c>
      <c r="D33" s="42" t="s">
        <v>245</v>
      </c>
      <c r="E33" s="16">
        <v>11011</v>
      </c>
      <c r="F33" s="110" t="s">
        <v>293</v>
      </c>
      <c r="G33" s="110"/>
      <c r="H33" s="111">
        <f>IF((G33-$F$8)&lt;0,0,IF(G33&gt;$I$8,"снят",(G33-$F$8)))</f>
        <v>0</v>
      </c>
      <c r="I33" s="111">
        <f>IF(OR(F33="снят",H33="снят"),100,F33+H33)</f>
        <v>100</v>
      </c>
      <c r="J33" s="112"/>
      <c r="K33" s="113"/>
    </row>
    <row r="34" spans="1:11" s="68" customFormat="1" ht="12.75">
      <c r="A34" s="64">
        <v>2</v>
      </c>
      <c r="B34" s="62" t="s">
        <v>236</v>
      </c>
      <c r="C34" s="65"/>
      <c r="D34" s="94"/>
      <c r="E34" s="66"/>
      <c r="F34" s="67"/>
      <c r="G34" s="73">
        <f>SUM(G35:G37)</f>
        <v>51.03</v>
      </c>
      <c r="H34" s="73"/>
      <c r="I34" s="73">
        <f>SUM(I35:I37)</f>
        <v>218.03</v>
      </c>
      <c r="J34" s="65"/>
      <c r="K34" s="63">
        <v>7</v>
      </c>
    </row>
    <row r="35" spans="1:11" ht="12.75" outlineLevel="1">
      <c r="A35" s="53">
        <v>59</v>
      </c>
      <c r="B35" s="88" t="s">
        <v>244</v>
      </c>
      <c r="C35" s="163" t="s">
        <v>239</v>
      </c>
      <c r="D35" s="164" t="s">
        <v>240</v>
      </c>
      <c r="E35" s="16"/>
      <c r="F35" s="110" t="s">
        <v>293</v>
      </c>
      <c r="G35" s="110"/>
      <c r="H35" s="111">
        <f>IF((G35-$F$8)&lt;0,0,IF(G35&gt;$I$8,"снят",(G35-$F$8)))</f>
        <v>0</v>
      </c>
      <c r="I35" s="111">
        <f>IF(OR(F35="снят",H35="снят"),100,F35+H35)</f>
        <v>100</v>
      </c>
      <c r="J35" s="112"/>
      <c r="K35" s="113"/>
    </row>
    <row r="36" spans="1:11" ht="12.75" outlineLevel="1">
      <c r="A36" s="53">
        <v>60</v>
      </c>
      <c r="B36" s="56" t="s">
        <v>209</v>
      </c>
      <c r="C36" s="7" t="s">
        <v>57</v>
      </c>
      <c r="D36" s="96" t="s">
        <v>241</v>
      </c>
      <c r="E36" s="16"/>
      <c r="F36" s="110" t="s">
        <v>293</v>
      </c>
      <c r="G36" s="110"/>
      <c r="H36" s="111">
        <f>IF((G36-$F$8)&lt;0,0,IF(G36&gt;$I$8,"снят",(G36-$F$8)))</f>
        <v>0</v>
      </c>
      <c r="I36" s="111">
        <f>IF(OR(F36="снят",H36="снят"),100,F36+H36)</f>
        <v>100</v>
      </c>
      <c r="J36" s="112"/>
      <c r="K36" s="113"/>
    </row>
    <row r="37" spans="1:11" ht="12.75" outlineLevel="1">
      <c r="A37" s="150">
        <v>61</v>
      </c>
      <c r="B37" s="147" t="s">
        <v>243</v>
      </c>
      <c r="C37" s="148" t="s">
        <v>172</v>
      </c>
      <c r="D37" s="151" t="s">
        <v>242</v>
      </c>
      <c r="E37" s="16">
        <v>11011</v>
      </c>
      <c r="F37" s="110">
        <v>5</v>
      </c>
      <c r="G37" s="110">
        <v>51.03</v>
      </c>
      <c r="H37" s="111">
        <f>IF((G37-$F$8)&lt;0,0,IF(G37&gt;$I$8,"снят",(G37-$F$8)))</f>
        <v>13.030000000000001</v>
      </c>
      <c r="I37" s="111">
        <f>IF(OR(F37="снят",H37="снят"),100,F37+H37)</f>
        <v>18.03</v>
      </c>
      <c r="J37" s="112"/>
      <c r="K37" s="113"/>
    </row>
    <row r="38" spans="1:11" s="68" customFormat="1" ht="12.75">
      <c r="A38" s="64">
        <v>4</v>
      </c>
      <c r="B38" s="62" t="s">
        <v>143</v>
      </c>
      <c r="C38" s="65"/>
      <c r="D38" s="94"/>
      <c r="E38" s="66"/>
      <c r="F38" s="67"/>
      <c r="G38" s="73">
        <f>SUM(G39:G41)</f>
        <v>51.28</v>
      </c>
      <c r="H38" s="73"/>
      <c r="I38" s="73">
        <f>SUM(I39:I41)</f>
        <v>218.28</v>
      </c>
      <c r="J38" s="65"/>
      <c r="K38" s="63">
        <v>8</v>
      </c>
    </row>
    <row r="39" spans="1:11" ht="12.75" outlineLevel="1">
      <c r="A39" s="137">
        <v>65</v>
      </c>
      <c r="B39" s="138" t="s">
        <v>73</v>
      </c>
      <c r="C39" s="139" t="s">
        <v>62</v>
      </c>
      <c r="D39" s="140" t="s">
        <v>144</v>
      </c>
      <c r="E39" s="141"/>
      <c r="F39" s="142" t="s">
        <v>293</v>
      </c>
      <c r="G39" s="142"/>
      <c r="H39" s="143">
        <f>IF((G39-$F$8)&lt;0,0,IF(G39&gt;$I$8,"снят",(G39-$F$8)))</f>
        <v>0</v>
      </c>
      <c r="I39" s="143">
        <f>IF(OR(F39="снят",H39="снят"),100,F39+H39)</f>
        <v>100</v>
      </c>
      <c r="J39" s="144"/>
      <c r="K39" s="145"/>
    </row>
    <row r="40" spans="1:11" ht="12.75" outlineLevel="1">
      <c r="A40" s="137">
        <v>66</v>
      </c>
      <c r="B40" s="138" t="s">
        <v>79</v>
      </c>
      <c r="C40" s="139" t="s">
        <v>145</v>
      </c>
      <c r="D40" s="140" t="s">
        <v>81</v>
      </c>
      <c r="E40" s="141"/>
      <c r="F40" s="142" t="s">
        <v>293</v>
      </c>
      <c r="G40" s="142"/>
      <c r="H40" s="143">
        <f>IF((G40-$F$8)&lt;0,0,IF(G40&gt;$I$8,"снят",(G40-$F$8)))</f>
        <v>0</v>
      </c>
      <c r="I40" s="143">
        <f>IF(OR(F40="снят",H40="снят"),100,F40+H40)</f>
        <v>100</v>
      </c>
      <c r="J40" s="144"/>
      <c r="K40" s="145"/>
    </row>
    <row r="41" spans="1:11" ht="12.75" outlineLevel="1">
      <c r="A41" s="53">
        <v>67</v>
      </c>
      <c r="B41" s="88" t="s">
        <v>77</v>
      </c>
      <c r="C41" s="89" t="s">
        <v>31</v>
      </c>
      <c r="D41" s="96" t="s">
        <v>78</v>
      </c>
      <c r="E41" s="16">
        <v>11011</v>
      </c>
      <c r="F41" s="110">
        <v>5</v>
      </c>
      <c r="G41" s="110">
        <v>51.28</v>
      </c>
      <c r="H41" s="111">
        <f>IF((G41-$F$8)&lt;0,0,IF(G41&gt;$I$8,"снят",(G41-$F$8)))</f>
        <v>13.280000000000001</v>
      </c>
      <c r="I41" s="111">
        <f>IF(OR(F41="снят",H41="снят"),100,F41+H41)</f>
        <v>18.28</v>
      </c>
      <c r="J41" s="112"/>
      <c r="K41" s="113"/>
    </row>
    <row r="42" spans="1:11" s="68" customFormat="1" ht="12.75">
      <c r="A42" s="64">
        <v>1</v>
      </c>
      <c r="B42" s="62" t="s">
        <v>135</v>
      </c>
      <c r="C42" s="65"/>
      <c r="D42" s="94"/>
      <c r="E42" s="66"/>
      <c r="F42" s="67"/>
      <c r="G42" s="73">
        <f>SUM(G43:G45)</f>
        <v>43.97</v>
      </c>
      <c r="H42" s="73"/>
      <c r="I42" s="73">
        <f>SUM(I43:I45)</f>
        <v>220.97</v>
      </c>
      <c r="J42" s="65"/>
      <c r="K42" s="63">
        <v>9</v>
      </c>
    </row>
    <row r="43" spans="1:11" ht="12.75" outlineLevel="1">
      <c r="A43" s="53">
        <v>56</v>
      </c>
      <c r="B43" s="56" t="s">
        <v>103</v>
      </c>
      <c r="C43" s="4" t="s">
        <v>31</v>
      </c>
      <c r="D43" s="96" t="s">
        <v>104</v>
      </c>
      <c r="E43" s="16"/>
      <c r="F43" s="110" t="s">
        <v>293</v>
      </c>
      <c r="G43" s="110"/>
      <c r="H43" s="111">
        <f>IF((G43-$F$8)&lt;0,0,IF(G43&gt;$I$8,"снят",(G43-$F$8)))</f>
        <v>0</v>
      </c>
      <c r="I43" s="111">
        <f>IF(OR(F43="снят",H43="снят"),100,F43+H43)</f>
        <v>100</v>
      </c>
      <c r="J43" s="112"/>
      <c r="K43" s="113"/>
    </row>
    <row r="44" spans="1:11" ht="12.75" outlineLevel="1">
      <c r="A44" s="53">
        <v>57</v>
      </c>
      <c r="B44" s="60" t="s">
        <v>99</v>
      </c>
      <c r="C44" s="15" t="s">
        <v>57</v>
      </c>
      <c r="D44" s="93" t="s">
        <v>100</v>
      </c>
      <c r="E44" s="16"/>
      <c r="F44" s="110">
        <v>15</v>
      </c>
      <c r="G44" s="110">
        <v>43.97</v>
      </c>
      <c r="H44" s="111">
        <f>IF((G44-$F$8)&lt;0,0,IF(G44&gt;$I$8,"снят",(G44-$F$8)))</f>
        <v>5.969999999999999</v>
      </c>
      <c r="I44" s="111">
        <f>IF(OR(F44="снят",H44="снят"),100,F44+H44)</f>
        <v>20.97</v>
      </c>
      <c r="J44" s="112"/>
      <c r="K44" s="113"/>
    </row>
    <row r="45" spans="1:11" ht="12.75" outlineLevel="1">
      <c r="A45" s="53">
        <v>58</v>
      </c>
      <c r="B45" s="56" t="s">
        <v>101</v>
      </c>
      <c r="C45" s="4" t="s">
        <v>136</v>
      </c>
      <c r="D45" s="42" t="s">
        <v>102</v>
      </c>
      <c r="E45" s="16"/>
      <c r="F45" s="110" t="s">
        <v>293</v>
      </c>
      <c r="G45" s="110"/>
      <c r="H45" s="111">
        <f>IF((G45-$F$8)&lt;0,0,IF(G45&gt;$I$8,"снят",(G45-$F$8)))</f>
        <v>0</v>
      </c>
      <c r="I45" s="111">
        <f>IF(OR(F45="снят",H45="снят"),100,F45+H45)</f>
        <v>100</v>
      </c>
      <c r="J45" s="112"/>
      <c r="K45" s="113"/>
    </row>
    <row r="46" spans="1:11" s="68" customFormat="1" ht="12.75">
      <c r="A46" s="64">
        <v>7</v>
      </c>
      <c r="B46" s="62" t="s">
        <v>195</v>
      </c>
      <c r="C46" s="65"/>
      <c r="D46" s="94"/>
      <c r="E46" s="66"/>
      <c r="F46" s="67"/>
      <c r="G46" s="73">
        <f>SUM(G47:G49)</f>
        <v>0</v>
      </c>
      <c r="H46" s="73"/>
      <c r="I46" s="73">
        <f>SUM(I47:I49)</f>
        <v>300</v>
      </c>
      <c r="J46" s="65"/>
      <c r="K46" s="63"/>
    </row>
    <row r="47" spans="1:11" ht="12.75" outlineLevel="1">
      <c r="A47" s="53">
        <v>74</v>
      </c>
      <c r="B47" s="60" t="s">
        <v>196</v>
      </c>
      <c r="C47" s="15" t="s">
        <v>31</v>
      </c>
      <c r="D47" s="93" t="s">
        <v>197</v>
      </c>
      <c r="E47" s="16"/>
      <c r="F47" s="110" t="s">
        <v>293</v>
      </c>
      <c r="G47" s="110"/>
      <c r="H47" s="111">
        <f>IF((G47-$F$8)&lt;0,0,IF(G47&gt;$I$8,"снят",(G47-$F$8)))</f>
        <v>0</v>
      </c>
      <c r="I47" s="111">
        <f>IF(OR(F47="снят",H47="снят"),100,F47+H47)</f>
        <v>100</v>
      </c>
      <c r="J47" s="112"/>
      <c r="K47" s="113"/>
    </row>
    <row r="48" spans="1:11" ht="12.75" outlineLevel="1">
      <c r="A48" s="53">
        <v>75</v>
      </c>
      <c r="B48" s="56" t="s">
        <v>198</v>
      </c>
      <c r="C48" s="4" t="s">
        <v>31</v>
      </c>
      <c r="D48" s="42" t="s">
        <v>199</v>
      </c>
      <c r="E48" s="16"/>
      <c r="F48" s="110" t="s">
        <v>293</v>
      </c>
      <c r="G48" s="110"/>
      <c r="H48" s="111">
        <f>IF((G48-$F$8)&lt;0,0,IF(G48&gt;$I$8,"снят",(G48-$F$8)))</f>
        <v>0</v>
      </c>
      <c r="I48" s="111">
        <f>IF(OR(F48="снят",H48="снят"),100,F48+H48)</f>
        <v>100</v>
      </c>
      <c r="J48" s="112"/>
      <c r="K48" s="113"/>
    </row>
    <row r="49" spans="1:11" ht="12.75" outlineLevel="1">
      <c r="A49" s="53">
        <v>76</v>
      </c>
      <c r="B49" s="56" t="s">
        <v>274</v>
      </c>
      <c r="C49" s="15" t="s">
        <v>31</v>
      </c>
      <c r="D49" s="42" t="s">
        <v>275</v>
      </c>
      <c r="E49" s="16">
        <v>11011</v>
      </c>
      <c r="F49" s="110" t="s">
        <v>293</v>
      </c>
      <c r="G49" s="110"/>
      <c r="H49" s="111">
        <f>IF((G49-$F$8)&lt;0,0,IF(G49&gt;$I$8,"снят",(G49-$F$8)))</f>
        <v>0</v>
      </c>
      <c r="I49" s="111">
        <f>IF(OR(F49="снят",H49="снят"),100,F49+H49)</f>
        <v>100</v>
      </c>
      <c r="J49" s="112"/>
      <c r="K49" s="113"/>
    </row>
    <row r="50" spans="2:4" ht="12.75">
      <c r="B50" s="129"/>
      <c r="C50" s="130"/>
      <c r="D50" s="130"/>
    </row>
  </sheetData>
  <sheetProtection sort="0"/>
  <printOptions/>
  <pageMargins left="0.31" right="0.41" top="0.31" bottom="0.32" header="0.16" footer="0.16"/>
  <pageSetup horizontalDpi="600" verticalDpi="600" orientation="portrait" paperSize="9" scale="84" r:id="rId1"/>
  <headerFooter alignWithMargins="0">
    <oddFooter>&amp;C&amp;P&amp;R&amp;"Arial Cyr,курсив"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3"/>
  <sheetViews>
    <sheetView zoomScale="80" zoomScaleNormal="80" zoomScalePageLayoutView="0" workbookViewId="0" topLeftCell="A4">
      <pane xSplit="4" topLeftCell="E1" activePane="topRight" state="frozen"/>
      <selection pane="topLeft" activeCell="A1" sqref="A1"/>
      <selection pane="topRight" activeCell="C46" sqref="C46"/>
    </sheetView>
  </sheetViews>
  <sheetFormatPr defaultColWidth="9.00390625" defaultRowHeight="12.75" outlineLevelRow="1"/>
  <cols>
    <col min="1" max="1" width="5.375" style="0" customWidth="1"/>
    <col min="2" max="2" width="23.00390625" style="57" customWidth="1"/>
    <col min="3" max="3" width="16.375" style="0" customWidth="1"/>
    <col min="4" max="4" width="26.625" style="0" customWidth="1"/>
    <col min="5" max="5" width="0.875" style="0" customWidth="1"/>
    <col min="6" max="6" width="8.00390625" style="100" customWidth="1"/>
    <col min="7" max="7" width="7.25390625" style="100" customWidth="1"/>
    <col min="8" max="8" width="8.375" style="100" customWidth="1"/>
    <col min="9" max="9" width="10.125" style="100" customWidth="1"/>
    <col min="10" max="10" width="0.875" style="100" customWidth="1"/>
    <col min="11" max="11" width="4.375" style="100" customWidth="1"/>
  </cols>
  <sheetData>
    <row r="1" spans="1:10" ht="20.25">
      <c r="A1" s="1" t="s">
        <v>0</v>
      </c>
      <c r="F1" s="19" t="s">
        <v>107</v>
      </c>
      <c r="G1" s="99"/>
      <c r="H1" s="21"/>
      <c r="I1" s="99"/>
      <c r="J1" s="99"/>
    </row>
    <row r="3" spans="2:9" ht="18">
      <c r="B3" s="9" t="s">
        <v>15</v>
      </c>
      <c r="C3" s="91"/>
      <c r="D3" s="20" t="s">
        <v>288</v>
      </c>
      <c r="E3" s="3"/>
      <c r="G3" s="100" t="s">
        <v>1</v>
      </c>
      <c r="I3" s="22" t="s">
        <v>26</v>
      </c>
    </row>
    <row r="5" spans="6:9" ht="12.75">
      <c r="F5" s="101" t="s">
        <v>21</v>
      </c>
      <c r="I5" s="102">
        <v>146</v>
      </c>
    </row>
    <row r="6" spans="2:8" ht="12.75">
      <c r="B6" s="8" t="s">
        <v>49</v>
      </c>
      <c r="C6" s="23">
        <v>10</v>
      </c>
      <c r="F6" s="100" t="s">
        <v>20</v>
      </c>
      <c r="H6" s="103">
        <f>I5/F8</f>
        <v>3.8421052631578947</v>
      </c>
    </row>
    <row r="7" spans="6:9" ht="13.5" thickBot="1">
      <c r="F7" s="100" t="s">
        <v>3</v>
      </c>
      <c r="G7" s="104"/>
      <c r="I7" s="100" t="s">
        <v>4</v>
      </c>
    </row>
    <row r="8" spans="1:11" ht="21" thickBot="1">
      <c r="A8" s="25" t="s">
        <v>5</v>
      </c>
      <c r="B8" s="58"/>
      <c r="C8" s="3"/>
      <c r="D8" s="3"/>
      <c r="E8" s="3"/>
      <c r="F8" s="105">
        <v>38</v>
      </c>
      <c r="G8" s="104"/>
      <c r="H8" s="106"/>
      <c r="I8" s="105">
        <v>57</v>
      </c>
      <c r="J8" s="104"/>
      <c r="K8" s="104"/>
    </row>
    <row r="9" spans="1:11" s="11" customFormat="1" ht="39.75" customHeight="1" thickBot="1">
      <c r="A9" s="29" t="s">
        <v>6</v>
      </c>
      <c r="B9" s="59" t="s">
        <v>22</v>
      </c>
      <c r="C9" s="30" t="s">
        <v>7</v>
      </c>
      <c r="D9" s="30" t="s">
        <v>8</v>
      </c>
      <c r="E9" s="31"/>
      <c r="F9" s="107" t="s">
        <v>9</v>
      </c>
      <c r="G9" s="107" t="s">
        <v>10</v>
      </c>
      <c r="H9" s="107" t="s">
        <v>11</v>
      </c>
      <c r="I9" s="107" t="s">
        <v>12</v>
      </c>
      <c r="J9" s="108"/>
      <c r="K9" s="109" t="s">
        <v>17</v>
      </c>
    </row>
    <row r="10" spans="1:11" ht="12.75">
      <c r="A10" s="83">
        <v>86</v>
      </c>
      <c r="B10" s="82" t="s">
        <v>126</v>
      </c>
      <c r="C10" s="41" t="s">
        <v>127</v>
      </c>
      <c r="D10" s="85" t="s">
        <v>280</v>
      </c>
      <c r="E10" s="16"/>
      <c r="F10" s="117">
        <v>10</v>
      </c>
      <c r="G10" s="116">
        <v>45.25</v>
      </c>
      <c r="H10" s="111">
        <f>IF((G10-$F$8)&lt;0,0,IF(G10&gt;$I$8,"снят",(G10-$F$8)))</f>
        <v>7.25</v>
      </c>
      <c r="I10" s="111">
        <f>IF(OR(F10="снят",H10="снят"),100,F10+H10)</f>
        <v>17.25</v>
      </c>
      <c r="J10" s="112"/>
      <c r="K10" s="125"/>
    </row>
    <row r="11" spans="1:11" ht="12.75">
      <c r="A11" s="86">
        <v>87</v>
      </c>
      <c r="B11" s="56" t="s">
        <v>190</v>
      </c>
      <c r="C11" s="15" t="s">
        <v>191</v>
      </c>
      <c r="D11" s="42" t="s">
        <v>192</v>
      </c>
      <c r="E11" s="16"/>
      <c r="F11" s="110" t="s">
        <v>293</v>
      </c>
      <c r="G11" s="110"/>
      <c r="H11" s="111">
        <f>IF((G11-$F$8)&lt;0,0,IF(G11&gt;$I$8,"снят",(G11-$F$8)))</f>
        <v>0</v>
      </c>
      <c r="I11" s="111">
        <f>IF(OR(F11="снят",H11="снят"),100,F11+H11)</f>
        <v>100</v>
      </c>
      <c r="J11" s="112"/>
      <c r="K11" s="113"/>
    </row>
    <row r="12" spans="1:11" ht="12.75">
      <c r="A12" s="86">
        <v>88</v>
      </c>
      <c r="B12" s="60" t="s">
        <v>259</v>
      </c>
      <c r="C12" s="15" t="s">
        <v>260</v>
      </c>
      <c r="D12" s="15" t="s">
        <v>261</v>
      </c>
      <c r="E12" s="16"/>
      <c r="F12" s="110">
        <v>0</v>
      </c>
      <c r="G12" s="110">
        <v>34.01</v>
      </c>
      <c r="H12" s="111">
        <f>IF((G12-$F$8)&lt;0,0,IF(G12&gt;$I$8,"снят",(G12-$F$8)))</f>
        <v>0</v>
      </c>
      <c r="I12" s="111">
        <f>IF(OR(F12="снят",H12="снят"),100,F12+H12)</f>
        <v>0</v>
      </c>
      <c r="J12" s="112"/>
      <c r="K12" s="113"/>
    </row>
    <row r="13" spans="1:11" ht="12.75">
      <c r="A13" s="86">
        <v>89</v>
      </c>
      <c r="B13" s="90" t="s">
        <v>281</v>
      </c>
      <c r="C13" s="33" t="s">
        <v>30</v>
      </c>
      <c r="D13" s="128" t="s">
        <v>282</v>
      </c>
      <c r="E13" s="16"/>
      <c r="F13" s="110" t="s">
        <v>293</v>
      </c>
      <c r="G13" s="110"/>
      <c r="H13" s="111">
        <f>IF((G13-$F$8)&lt;0,0,IF(G13&gt;$I$8,"снят",(G13-$F$8)))</f>
        <v>0</v>
      </c>
      <c r="I13" s="111">
        <f>IF(OR(F13="снят",H13="снят"),100,F13+H13)</f>
        <v>100</v>
      </c>
      <c r="J13" s="112"/>
      <c r="K13" s="113"/>
    </row>
    <row r="14" spans="1:11" ht="12.75">
      <c r="A14" s="86">
        <v>90</v>
      </c>
      <c r="B14" s="56" t="s">
        <v>284</v>
      </c>
      <c r="C14" s="7" t="s">
        <v>285</v>
      </c>
      <c r="D14" s="42" t="s">
        <v>283</v>
      </c>
      <c r="E14" s="16"/>
      <c r="F14" s="110">
        <v>10</v>
      </c>
      <c r="G14" s="110">
        <v>43.89</v>
      </c>
      <c r="H14" s="111">
        <f>IF((G14-$F$8)&lt;0,0,IF(G14&gt;$I$8,"снят",(G14-$F$8)))</f>
        <v>5.890000000000001</v>
      </c>
      <c r="I14" s="111">
        <f>IF(OR(F14="снят",H14="снят"),100,F14+H14)</f>
        <v>15.89</v>
      </c>
      <c r="J14" s="112"/>
      <c r="K14" s="113"/>
    </row>
    <row r="15" spans="1:11" s="68" customFormat="1" ht="12.75">
      <c r="A15" s="64">
        <v>8</v>
      </c>
      <c r="B15" s="62" t="s">
        <v>137</v>
      </c>
      <c r="C15" s="65"/>
      <c r="D15" s="94"/>
      <c r="E15" s="66"/>
      <c r="F15" s="67"/>
      <c r="G15" s="73">
        <f>G16+G17+G18</f>
        <v>120.96000000000001</v>
      </c>
      <c r="H15" s="71"/>
      <c r="I15" s="71">
        <f>SUM(I16:I18)</f>
        <v>6.960000000000001</v>
      </c>
      <c r="J15" s="65"/>
      <c r="K15" s="63">
        <v>1</v>
      </c>
    </row>
    <row r="16" spans="1:11" ht="12.75" outlineLevel="1">
      <c r="A16" s="53">
        <v>112</v>
      </c>
      <c r="B16" s="56" t="s">
        <v>75</v>
      </c>
      <c r="C16" s="4" t="s">
        <v>31</v>
      </c>
      <c r="D16" s="42" t="s">
        <v>138</v>
      </c>
      <c r="E16" s="16"/>
      <c r="F16" s="110">
        <v>0</v>
      </c>
      <c r="G16" s="110">
        <v>41.09</v>
      </c>
      <c r="H16" s="111">
        <f>IF((G16-$F$8)&lt;0,0,IF(G16&gt;$I$8,"снят",(G16-$F$8)))</f>
        <v>3.0900000000000034</v>
      </c>
      <c r="I16" s="111">
        <f>IF(OR(F16="снят",H16="снят"),100,F16+H16)</f>
        <v>3.0900000000000034</v>
      </c>
      <c r="J16" s="112"/>
      <c r="K16" s="113"/>
    </row>
    <row r="17" spans="1:11" ht="12.75" outlineLevel="1">
      <c r="A17" s="53">
        <v>113</v>
      </c>
      <c r="B17" s="56" t="s">
        <v>72</v>
      </c>
      <c r="C17" s="4" t="s">
        <v>139</v>
      </c>
      <c r="D17" s="42" t="s">
        <v>82</v>
      </c>
      <c r="E17" s="16"/>
      <c r="F17" s="110">
        <v>0</v>
      </c>
      <c r="G17" s="110">
        <v>41.25</v>
      </c>
      <c r="H17" s="111">
        <f>IF((G17-$F$8)&lt;0,0,IF(G17&gt;$I$8,"снят",(G17-$F$8)))</f>
        <v>3.25</v>
      </c>
      <c r="I17" s="111">
        <f>IF(OR(F17="снят",H17="снят"),100,F17+H17)</f>
        <v>3.25</v>
      </c>
      <c r="J17" s="112"/>
      <c r="K17" s="113"/>
    </row>
    <row r="18" spans="1:11" ht="12.75" outlineLevel="1">
      <c r="A18" s="53">
        <v>114</v>
      </c>
      <c r="B18" s="166" t="s">
        <v>73</v>
      </c>
      <c r="C18" s="4" t="s">
        <v>31</v>
      </c>
      <c r="D18" s="42" t="s">
        <v>83</v>
      </c>
      <c r="E18" s="16">
        <v>11011</v>
      </c>
      <c r="F18" s="110">
        <v>0</v>
      </c>
      <c r="G18" s="110">
        <v>38.62</v>
      </c>
      <c r="H18" s="111">
        <f>IF((G18-$F$8)&lt;0,0,IF(G18&gt;$I$8,"снят",(G18-$F$8)))</f>
        <v>0.6199999999999974</v>
      </c>
      <c r="I18" s="111">
        <f>IF(OR(F18="снят",H18="снят"),100,F18+H18)</f>
        <v>0.6199999999999974</v>
      </c>
      <c r="J18" s="112"/>
      <c r="K18" s="113"/>
    </row>
    <row r="19" spans="1:11" s="68" customFormat="1" ht="12.75">
      <c r="A19" s="64">
        <v>4</v>
      </c>
      <c r="B19" s="62" t="s">
        <v>286</v>
      </c>
      <c r="C19" s="65"/>
      <c r="D19" s="94"/>
      <c r="E19" s="66"/>
      <c r="F19" s="67"/>
      <c r="G19" s="73">
        <f>G20+G21+G22</f>
        <v>139.94</v>
      </c>
      <c r="H19" s="71"/>
      <c r="I19" s="71">
        <f>SUM(I20:I22)</f>
        <v>30.939999999999998</v>
      </c>
      <c r="J19" s="65"/>
      <c r="K19" s="63">
        <v>2</v>
      </c>
    </row>
    <row r="20" spans="1:11" ht="12.75" outlineLevel="1">
      <c r="A20" s="53">
        <v>100</v>
      </c>
      <c r="B20" s="56" t="s">
        <v>160</v>
      </c>
      <c r="C20" s="4" t="s">
        <v>255</v>
      </c>
      <c r="D20" s="96" t="s">
        <v>163</v>
      </c>
      <c r="E20" s="16"/>
      <c r="F20" s="110">
        <v>0</v>
      </c>
      <c r="G20" s="110">
        <v>47.72</v>
      </c>
      <c r="H20" s="111">
        <f>IF((G20-$F$8)&lt;0,0,IF(G20&gt;$I$8,"снят",(G20-$F$8)))</f>
        <v>9.719999999999999</v>
      </c>
      <c r="I20" s="111">
        <f>IF(OR(F20="снят",H20="снят"),100,F20+H20)</f>
        <v>9.719999999999999</v>
      </c>
      <c r="J20" s="112"/>
      <c r="K20" s="113"/>
    </row>
    <row r="21" spans="1:11" ht="12.75" outlineLevel="1">
      <c r="A21" s="53">
        <v>101</v>
      </c>
      <c r="B21" s="56" t="s">
        <v>238</v>
      </c>
      <c r="C21" s="75" t="s">
        <v>31</v>
      </c>
      <c r="D21" s="42" t="s">
        <v>93</v>
      </c>
      <c r="E21" s="16"/>
      <c r="F21" s="110">
        <v>5</v>
      </c>
      <c r="G21" s="110">
        <v>49.19</v>
      </c>
      <c r="H21" s="111">
        <f>IF((G21-$F$8)&lt;0,0,IF(G21&gt;$I$8,"снят",(G21-$F$8)))</f>
        <v>11.189999999999998</v>
      </c>
      <c r="I21" s="111">
        <f>IF(OR(F21="снят",H21="снят"),100,F21+H21)</f>
        <v>16.189999999999998</v>
      </c>
      <c r="J21" s="112"/>
      <c r="K21" s="113"/>
    </row>
    <row r="22" spans="1:11" ht="12.75" outlineLevel="1">
      <c r="A22" s="53">
        <v>102</v>
      </c>
      <c r="B22" s="60" t="s">
        <v>69</v>
      </c>
      <c r="C22" s="15" t="s">
        <v>161</v>
      </c>
      <c r="D22" s="93" t="s">
        <v>162</v>
      </c>
      <c r="E22" s="16"/>
      <c r="F22" s="110">
        <v>0</v>
      </c>
      <c r="G22" s="110">
        <v>43.03</v>
      </c>
      <c r="H22" s="111">
        <f>IF((G22-$F$8)&lt;0,0,IF(G22&gt;$I$8,"снят",(G22-$F$8)))</f>
        <v>5.030000000000001</v>
      </c>
      <c r="I22" s="111">
        <f>IF(OR(F22="снят",H22="снят"),100,F22+H22)</f>
        <v>5.030000000000001</v>
      </c>
      <c r="J22" s="112"/>
      <c r="K22" s="113"/>
    </row>
    <row r="23" spans="1:11" s="68" customFormat="1" ht="12.75">
      <c r="A23" s="64">
        <v>2</v>
      </c>
      <c r="B23" s="62" t="s">
        <v>131</v>
      </c>
      <c r="C23" s="80"/>
      <c r="D23" s="94"/>
      <c r="E23" s="66"/>
      <c r="F23" s="67"/>
      <c r="G23" s="73">
        <f>G24+G25+G26</f>
        <v>80.42</v>
      </c>
      <c r="H23" s="71"/>
      <c r="I23" s="71">
        <f>SUM(I24:I26)</f>
        <v>104.41999999999999</v>
      </c>
      <c r="J23" s="65"/>
      <c r="K23" s="63">
        <v>3</v>
      </c>
    </row>
    <row r="24" spans="1:11" ht="12.75" outlineLevel="1">
      <c r="A24" s="53">
        <v>94</v>
      </c>
      <c r="B24" s="56" t="s">
        <v>59</v>
      </c>
      <c r="C24" s="7" t="s">
        <v>31</v>
      </c>
      <c r="D24" s="96" t="s">
        <v>128</v>
      </c>
      <c r="E24" s="16"/>
      <c r="F24" s="110">
        <v>0</v>
      </c>
      <c r="G24" s="110">
        <v>41.32</v>
      </c>
      <c r="H24" s="111">
        <f>IF((G24-$F$8)&lt;0,0,IF(G24&gt;$I$8,"снят",(G24-$F$8)))</f>
        <v>3.3200000000000003</v>
      </c>
      <c r="I24" s="111">
        <f>IF(OR(F24="снят",H24="снят"),100,F24+H24)</f>
        <v>3.3200000000000003</v>
      </c>
      <c r="J24" s="112"/>
      <c r="K24" s="113"/>
    </row>
    <row r="25" spans="1:11" ht="12.75" outlineLevel="1">
      <c r="A25" s="53">
        <v>95</v>
      </c>
      <c r="B25" s="60" t="s">
        <v>35</v>
      </c>
      <c r="C25" s="15" t="s">
        <v>31</v>
      </c>
      <c r="D25" s="93" t="s">
        <v>129</v>
      </c>
      <c r="E25" s="16"/>
      <c r="F25" s="110" t="s">
        <v>293</v>
      </c>
      <c r="G25" s="110"/>
      <c r="H25" s="111">
        <f>IF((G25-$F$8)&lt;0,0,IF(G25&gt;$I$8,"снят",(G25-$F$8)))</f>
        <v>0</v>
      </c>
      <c r="I25" s="111">
        <f>IF(OR(F25="снят",H25="снят"),100,F25+H25)</f>
        <v>100</v>
      </c>
      <c r="J25" s="112"/>
      <c r="K25" s="113"/>
    </row>
    <row r="26" spans="1:11" ht="12.75" outlineLevel="1">
      <c r="A26" s="53">
        <v>96</v>
      </c>
      <c r="B26" s="60" t="s">
        <v>130</v>
      </c>
      <c r="C26" s="15" t="s">
        <v>31</v>
      </c>
      <c r="D26" s="42" t="s">
        <v>64</v>
      </c>
      <c r="E26" s="16">
        <v>11011</v>
      </c>
      <c r="F26" s="110">
        <v>0</v>
      </c>
      <c r="G26" s="110">
        <v>39.1</v>
      </c>
      <c r="H26" s="111">
        <f>IF((G26-$F$8)&lt;0,0,IF(G26&gt;$I$8,"снят",(G26-$F$8)))</f>
        <v>1.1000000000000014</v>
      </c>
      <c r="I26" s="111">
        <f>IF(OR(F26="снят",H26="снят"),100,F26+H26)</f>
        <v>1.1000000000000014</v>
      </c>
      <c r="J26" s="112"/>
      <c r="K26" s="113"/>
    </row>
    <row r="27" spans="1:11" s="68" customFormat="1" ht="12.75">
      <c r="A27" s="64">
        <v>5</v>
      </c>
      <c r="B27" s="62" t="s">
        <v>246</v>
      </c>
      <c r="C27" s="65"/>
      <c r="D27" s="94"/>
      <c r="E27" s="66"/>
      <c r="F27" s="67"/>
      <c r="G27" s="73">
        <f>G28+G29+G30</f>
        <v>92.00999999999999</v>
      </c>
      <c r="H27" s="71"/>
      <c r="I27" s="71">
        <f>SUM(I28:I30)</f>
        <v>151.01</v>
      </c>
      <c r="J27" s="65"/>
      <c r="K27" s="63">
        <v>4</v>
      </c>
    </row>
    <row r="28" spans="1:11" ht="12.75" outlineLevel="1">
      <c r="A28" s="53">
        <v>103</v>
      </c>
      <c r="B28" s="56" t="s">
        <v>96</v>
      </c>
      <c r="C28" s="4" t="s">
        <v>31</v>
      </c>
      <c r="D28" s="96" t="s">
        <v>178</v>
      </c>
      <c r="E28" s="16"/>
      <c r="F28" s="110" t="s">
        <v>293</v>
      </c>
      <c r="G28" s="110"/>
      <c r="H28" s="111">
        <f>IF((G28-$F$8)&lt;0,0,IF(G28&gt;$I$8,"снят",(G28-$F$8)))</f>
        <v>0</v>
      </c>
      <c r="I28" s="111">
        <f>IF(OR(F28="снят",H28="снят"),100,F28+H28)</f>
        <v>100</v>
      </c>
      <c r="J28" s="112"/>
      <c r="K28" s="113"/>
    </row>
    <row r="29" spans="1:11" ht="12.75" outlineLevel="1">
      <c r="A29" s="53">
        <v>104</v>
      </c>
      <c r="B29" s="56" t="s">
        <v>90</v>
      </c>
      <c r="C29" s="4" t="s">
        <v>146</v>
      </c>
      <c r="D29" s="42" t="s">
        <v>98</v>
      </c>
      <c r="E29" s="16"/>
      <c r="F29" s="110">
        <v>25</v>
      </c>
      <c r="G29" s="110">
        <v>42.47</v>
      </c>
      <c r="H29" s="111">
        <f>IF((G29-$F$8)&lt;0,0,IF(G29&gt;$I$8,"снят",(G29-$F$8)))</f>
        <v>4.469999999999999</v>
      </c>
      <c r="I29" s="111">
        <f>IF(OR(F29="снят",H29="снят"),100,F29+H29)</f>
        <v>29.47</v>
      </c>
      <c r="J29" s="112"/>
      <c r="K29" s="113"/>
    </row>
    <row r="30" spans="1:11" ht="12.75" outlineLevel="1">
      <c r="A30" s="53">
        <v>105</v>
      </c>
      <c r="B30" s="56" t="s">
        <v>247</v>
      </c>
      <c r="C30" s="7" t="s">
        <v>30</v>
      </c>
      <c r="D30" s="42" t="s">
        <v>248</v>
      </c>
      <c r="E30" s="16"/>
      <c r="F30" s="110">
        <v>10</v>
      </c>
      <c r="G30" s="110">
        <v>49.54</v>
      </c>
      <c r="H30" s="111">
        <f>IF((G30-$F$8)&lt;0,0,IF(G30&gt;$I$8,"снят",(G30-$F$8)))</f>
        <v>11.54</v>
      </c>
      <c r="I30" s="111">
        <f>IF(OR(F30="снят",H30="снят"),100,F30+H30)</f>
        <v>21.54</v>
      </c>
      <c r="J30" s="112"/>
      <c r="K30" s="113"/>
    </row>
    <row r="31" spans="1:11" s="68" customFormat="1" ht="12.75">
      <c r="A31" s="64">
        <v>9</v>
      </c>
      <c r="B31" s="62" t="s">
        <v>132</v>
      </c>
      <c r="C31" s="65"/>
      <c r="D31" s="94"/>
      <c r="E31" s="66"/>
      <c r="F31" s="67"/>
      <c r="G31" s="73">
        <f>G32+G33+G34</f>
        <v>37.38</v>
      </c>
      <c r="H31" s="71"/>
      <c r="I31" s="71">
        <f>SUM(I32:I34)</f>
        <v>200</v>
      </c>
      <c r="J31" s="65"/>
      <c r="K31" s="63">
        <v>5</v>
      </c>
    </row>
    <row r="32" spans="1:11" ht="12.75" outlineLevel="1">
      <c r="A32" s="53">
        <v>115</v>
      </c>
      <c r="B32" s="165" t="s">
        <v>34</v>
      </c>
      <c r="C32" s="167" t="s">
        <v>45</v>
      </c>
      <c r="D32" s="95" t="s">
        <v>46</v>
      </c>
      <c r="E32" s="16"/>
      <c r="F32" s="110" t="s">
        <v>293</v>
      </c>
      <c r="G32" s="110"/>
      <c r="H32" s="111">
        <f>IF((G32-$F$8)&lt;0,0,IF(G32&gt;$I$8,"снят",(G32-$F$8)))</f>
        <v>0</v>
      </c>
      <c r="I32" s="111">
        <f>IF(OR(F32="снят",H32="снят"),100,F32+H32)</f>
        <v>100</v>
      </c>
      <c r="J32" s="112"/>
      <c r="K32" s="113"/>
    </row>
    <row r="33" spans="1:11" ht="12.75" outlineLevel="1">
      <c r="A33" s="53">
        <v>116</v>
      </c>
      <c r="B33" s="56" t="s">
        <v>33</v>
      </c>
      <c r="C33" s="4" t="s">
        <v>127</v>
      </c>
      <c r="D33" s="42" t="s">
        <v>44</v>
      </c>
      <c r="E33" s="16"/>
      <c r="F33" s="110" t="s">
        <v>293</v>
      </c>
      <c r="G33" s="110"/>
      <c r="H33" s="111">
        <f>IF((G33-$F$8)&lt;0,0,IF(G33&gt;$I$8,"снят",(G33-$F$8)))</f>
        <v>0</v>
      </c>
      <c r="I33" s="111">
        <f>IF(OR(F33="снят",H33="снят"),100,F33+H33)</f>
        <v>100</v>
      </c>
      <c r="J33" s="112"/>
      <c r="K33" s="113"/>
    </row>
    <row r="34" spans="1:11" ht="12.75" outlineLevel="1">
      <c r="A34" s="53">
        <v>117</v>
      </c>
      <c r="B34" s="56" t="s">
        <v>133</v>
      </c>
      <c r="C34" s="15" t="s">
        <v>134</v>
      </c>
      <c r="D34" s="42" t="s">
        <v>47</v>
      </c>
      <c r="E34" s="16">
        <v>11011</v>
      </c>
      <c r="F34" s="110">
        <v>0</v>
      </c>
      <c r="G34" s="110">
        <v>37.38</v>
      </c>
      <c r="H34" s="111">
        <f>IF((G34-$F$8)&lt;0,0,IF(G34&gt;$I$8,"снят",(G34-$F$8)))</f>
        <v>0</v>
      </c>
      <c r="I34" s="111">
        <f>IF(OR(F34="снят",H34="снят"),100,F34+H34)</f>
        <v>0</v>
      </c>
      <c r="J34" s="112"/>
      <c r="K34" s="113"/>
    </row>
    <row r="35" spans="1:11" s="68" customFormat="1" ht="12.75">
      <c r="A35" s="64">
        <v>6</v>
      </c>
      <c r="B35" s="62" t="s">
        <v>140</v>
      </c>
      <c r="C35" s="65"/>
      <c r="D35" s="94"/>
      <c r="E35" s="66"/>
      <c r="F35" s="67"/>
      <c r="G35" s="73">
        <f>G36+G37+G38</f>
        <v>40.63</v>
      </c>
      <c r="H35" s="71"/>
      <c r="I35" s="71">
        <f>SUM(I36:I38)</f>
        <v>207.63</v>
      </c>
      <c r="J35" s="65"/>
      <c r="K35" s="63">
        <v>6</v>
      </c>
    </row>
    <row r="36" spans="1:11" ht="12.75" outlineLevel="1">
      <c r="A36" s="53">
        <v>106</v>
      </c>
      <c r="B36" s="56" t="s">
        <v>84</v>
      </c>
      <c r="C36" s="4" t="s">
        <v>31</v>
      </c>
      <c r="D36" s="42" t="s">
        <v>85</v>
      </c>
      <c r="E36" s="16"/>
      <c r="F36" s="110">
        <v>5</v>
      </c>
      <c r="G36" s="110">
        <v>40.63</v>
      </c>
      <c r="H36" s="111">
        <f>IF((G36-$F$8)&lt;0,0,IF(G36&gt;$I$8,"снят",(G36-$F$8)))</f>
        <v>2.6300000000000026</v>
      </c>
      <c r="I36" s="111">
        <f>IF(OR(F36="снят",H36="снят"),100,F36+H36)</f>
        <v>7.630000000000003</v>
      </c>
      <c r="J36" s="112"/>
      <c r="K36" s="113"/>
    </row>
    <row r="37" spans="1:11" ht="12.75" outlineLevel="1">
      <c r="A37" s="137">
        <v>107</v>
      </c>
      <c r="B37" s="138" t="s">
        <v>141</v>
      </c>
      <c r="C37" s="139" t="s">
        <v>31</v>
      </c>
      <c r="D37" s="140" t="s">
        <v>87</v>
      </c>
      <c r="E37" s="141"/>
      <c r="F37" s="142" t="s">
        <v>293</v>
      </c>
      <c r="G37" s="142"/>
      <c r="H37" s="143">
        <f>IF((G37-$F$8)&lt;0,0,IF(G37&gt;$I$8,"снят",(G37-$F$8)))</f>
        <v>0</v>
      </c>
      <c r="I37" s="143">
        <f>IF(OR(F37="снят",H37="снят"),100,F37+H37)</f>
        <v>100</v>
      </c>
      <c r="J37" s="144"/>
      <c r="K37" s="145"/>
    </row>
    <row r="38" spans="1:11" ht="12.75" outlineLevel="1">
      <c r="A38" s="137">
        <v>108</v>
      </c>
      <c r="B38" s="138" t="s">
        <v>142</v>
      </c>
      <c r="C38" s="139" t="s">
        <v>45</v>
      </c>
      <c r="D38" s="140" t="s">
        <v>86</v>
      </c>
      <c r="E38" s="141"/>
      <c r="F38" s="142" t="s">
        <v>293</v>
      </c>
      <c r="G38" s="142"/>
      <c r="H38" s="143">
        <f>IF((G38-$F$8)&lt;0,0,IF(G38&gt;$I$8,"снят",(G38-$F$8)))</f>
        <v>0</v>
      </c>
      <c r="I38" s="143">
        <f>IF(OR(F38="снят",H38="снят"),100,F38+H38)</f>
        <v>100</v>
      </c>
      <c r="J38" s="144"/>
      <c r="K38" s="145"/>
    </row>
    <row r="39" spans="1:11" s="68" customFormat="1" ht="12.75">
      <c r="A39" s="64">
        <v>3</v>
      </c>
      <c r="B39" s="62" t="s">
        <v>251</v>
      </c>
      <c r="C39" s="80"/>
      <c r="D39" s="94"/>
      <c r="E39" s="66"/>
      <c r="F39" s="67"/>
      <c r="G39" s="73">
        <f>G40+G41+G42</f>
        <v>46.69</v>
      </c>
      <c r="H39" s="71"/>
      <c r="I39" s="71">
        <f>SUM(I40:I42)</f>
        <v>218.69</v>
      </c>
      <c r="J39" s="65"/>
      <c r="K39" s="63">
        <v>7</v>
      </c>
    </row>
    <row r="40" spans="1:11" ht="12.75" outlineLevel="1">
      <c r="A40" s="53">
        <v>97</v>
      </c>
      <c r="B40" s="56" t="s">
        <v>252</v>
      </c>
      <c r="C40" s="4" t="s">
        <v>45</v>
      </c>
      <c r="D40" s="96" t="s">
        <v>253</v>
      </c>
      <c r="E40" s="16"/>
      <c r="F40" s="110">
        <v>10</v>
      </c>
      <c r="G40" s="110">
        <v>46.69</v>
      </c>
      <c r="H40" s="111">
        <f>IF((G40-$F$8)&lt;0,0,IF(G40&gt;$I$8,"снят",(G40-$F$8)))</f>
        <v>8.689999999999998</v>
      </c>
      <c r="I40" s="111">
        <f>IF(OR(F40="снят",H40="снят"),100,F40+H40)</f>
        <v>18.689999999999998</v>
      </c>
      <c r="J40" s="112"/>
      <c r="K40" s="113"/>
    </row>
    <row r="41" spans="1:11" ht="12.75" outlineLevel="1">
      <c r="A41" s="53">
        <v>98</v>
      </c>
      <c r="B41" s="56" t="s">
        <v>254</v>
      </c>
      <c r="C41" s="4" t="s">
        <v>255</v>
      </c>
      <c r="D41" s="42" t="s">
        <v>256</v>
      </c>
      <c r="E41" s="16"/>
      <c r="F41" s="110" t="s">
        <v>293</v>
      </c>
      <c r="G41" s="110"/>
      <c r="H41" s="111">
        <f>IF((G41-$F$8)&lt;0,0,IF(G41&gt;$I$8,"снят",(G41-$F$8)))</f>
        <v>0</v>
      </c>
      <c r="I41" s="111">
        <f>IF(OR(F41="снят",H41="снят"),100,F41+H41)</f>
        <v>100</v>
      </c>
      <c r="J41" s="112"/>
      <c r="K41" s="113"/>
    </row>
    <row r="42" spans="1:11" ht="12.75" outlineLevel="1">
      <c r="A42" s="53">
        <v>99</v>
      </c>
      <c r="B42" s="56" t="s">
        <v>257</v>
      </c>
      <c r="C42" s="15" t="s">
        <v>45</v>
      </c>
      <c r="D42" s="42" t="s">
        <v>258</v>
      </c>
      <c r="E42" s="16"/>
      <c r="F42" s="110" t="s">
        <v>293</v>
      </c>
      <c r="G42" s="110"/>
      <c r="H42" s="111">
        <f>IF((G42-$F$8)&lt;0,0,IF(G42&gt;$I$8,"снят",(G42-$F$8)))</f>
        <v>0</v>
      </c>
      <c r="I42" s="111">
        <f>IF(OR(F42="снят",H42="снят"),100,F42+H42)</f>
        <v>100</v>
      </c>
      <c r="J42" s="112"/>
      <c r="K42" s="113"/>
    </row>
    <row r="43" spans="1:11" s="68" customFormat="1" ht="12.75">
      <c r="A43" s="64">
        <v>7</v>
      </c>
      <c r="B43" s="62" t="s">
        <v>249</v>
      </c>
      <c r="C43" s="65"/>
      <c r="D43" s="94"/>
      <c r="E43" s="66"/>
      <c r="F43" s="67"/>
      <c r="G43" s="73">
        <f>G44+G45+G46</f>
        <v>0</v>
      </c>
      <c r="H43" s="71"/>
      <c r="I43" s="71">
        <f>SUM(I44:I46)</f>
        <v>300</v>
      </c>
      <c r="J43" s="65"/>
      <c r="K43" s="63"/>
    </row>
    <row r="44" spans="1:11" ht="12.75" outlineLevel="1">
      <c r="A44" s="53">
        <v>109</v>
      </c>
      <c r="B44" s="60" t="s">
        <v>193</v>
      </c>
      <c r="C44" s="15" t="s">
        <v>30</v>
      </c>
      <c r="D44" s="95" t="s">
        <v>194</v>
      </c>
      <c r="E44" s="16"/>
      <c r="F44" s="110" t="s">
        <v>293</v>
      </c>
      <c r="G44" s="110"/>
      <c r="H44" s="111">
        <f>IF((G44-$F$8)&lt;0,0,IF(G44&gt;$I$8,"снят",(G44-$F$8)))</f>
        <v>0</v>
      </c>
      <c r="I44" s="111">
        <f>IF(OR(F44="снят",H44="снят"),100,F44+H44)</f>
        <v>100</v>
      </c>
      <c r="J44" s="112"/>
      <c r="K44" s="113"/>
    </row>
    <row r="45" spans="1:11" ht="12.75" outlineLevel="1">
      <c r="A45" s="53">
        <v>110</v>
      </c>
      <c r="B45" s="56" t="s">
        <v>229</v>
      </c>
      <c r="C45" s="89" t="s">
        <v>146</v>
      </c>
      <c r="D45" s="42" t="s">
        <v>179</v>
      </c>
      <c r="E45" s="16"/>
      <c r="F45" s="110" t="s">
        <v>293</v>
      </c>
      <c r="G45" s="110"/>
      <c r="H45" s="111">
        <f>IF((G45-$F$8)&lt;0,0,IF(G45&gt;$I$8,"снят",(G45-$F$8)))</f>
        <v>0</v>
      </c>
      <c r="I45" s="111">
        <f>IF(OR(F45="снят",H45="снят"),100,F45+H45)</f>
        <v>100</v>
      </c>
      <c r="J45" s="112"/>
      <c r="K45" s="113"/>
    </row>
    <row r="46" spans="1:11" ht="12.75" outlineLevel="1">
      <c r="A46" s="53">
        <v>111</v>
      </c>
      <c r="B46" s="56" t="s">
        <v>233</v>
      </c>
      <c r="C46" s="4" t="s">
        <v>136</v>
      </c>
      <c r="D46" s="42" t="s">
        <v>250</v>
      </c>
      <c r="E46" s="16">
        <v>11011</v>
      </c>
      <c r="F46" s="110" t="s">
        <v>293</v>
      </c>
      <c r="G46" s="110"/>
      <c r="H46" s="111">
        <f>IF((G46-$F$8)&lt;0,0,IF(G46&gt;$I$8,"снят",(G46-$F$8)))</f>
        <v>0</v>
      </c>
      <c r="I46" s="111">
        <f>IF(OR(F46="снят",H46="снят"),100,F46+H46)</f>
        <v>100</v>
      </c>
      <c r="J46" s="112"/>
      <c r="K46" s="113"/>
    </row>
    <row r="47" spans="1:11" s="68" customFormat="1" ht="12.75">
      <c r="A47" s="64">
        <v>10</v>
      </c>
      <c r="B47" s="62" t="s">
        <v>157</v>
      </c>
      <c r="C47" s="65"/>
      <c r="D47" s="94"/>
      <c r="E47" s="66"/>
      <c r="F47" s="67"/>
      <c r="G47" s="73">
        <f>G48+G49+G50</f>
        <v>0</v>
      </c>
      <c r="H47" s="71"/>
      <c r="I47" s="71">
        <f>SUM(I48:I50)</f>
        <v>300</v>
      </c>
      <c r="J47" s="65"/>
      <c r="K47" s="63"/>
    </row>
    <row r="48" spans="1:11" ht="12.75" outlineLevel="1">
      <c r="A48" s="53">
        <v>118</v>
      </c>
      <c r="B48" s="56" t="s">
        <v>69</v>
      </c>
      <c r="C48" s="4" t="s">
        <v>158</v>
      </c>
      <c r="D48" s="96" t="s">
        <v>70</v>
      </c>
      <c r="E48" s="16"/>
      <c r="F48" s="110" t="s">
        <v>293</v>
      </c>
      <c r="G48" s="110"/>
      <c r="H48" s="111">
        <f aca="true" t="shared" si="0" ref="H48:H53">IF((G48-$F$8)&lt;0,0,IF(G48&gt;$I$8,"снят",(G48-$F$8)))</f>
        <v>0</v>
      </c>
      <c r="I48" s="111">
        <f aca="true" t="shared" si="1" ref="I48:I53">IF(OR(F48="снят",H48="снят"),100,F48+H48)</f>
        <v>100</v>
      </c>
      <c r="J48" s="112"/>
      <c r="K48" s="113"/>
    </row>
    <row r="49" spans="1:11" ht="12.75" outlineLevel="1">
      <c r="A49" s="53">
        <v>119</v>
      </c>
      <c r="B49" s="56" t="s">
        <v>67</v>
      </c>
      <c r="C49" s="75" t="s">
        <v>159</v>
      </c>
      <c r="D49" s="42" t="s">
        <v>68</v>
      </c>
      <c r="E49" s="16"/>
      <c r="F49" s="110" t="s">
        <v>293</v>
      </c>
      <c r="G49" s="110"/>
      <c r="H49" s="111">
        <f t="shared" si="0"/>
        <v>0</v>
      </c>
      <c r="I49" s="111">
        <f t="shared" si="1"/>
        <v>100</v>
      </c>
      <c r="J49" s="112"/>
      <c r="K49" s="113"/>
    </row>
    <row r="50" spans="1:11" ht="12.75" outlineLevel="1">
      <c r="A50" s="53">
        <v>120</v>
      </c>
      <c r="B50" s="60" t="s">
        <v>65</v>
      </c>
      <c r="C50" s="15" t="s">
        <v>159</v>
      </c>
      <c r="D50" s="93" t="s">
        <v>66</v>
      </c>
      <c r="E50" s="16"/>
      <c r="F50" s="110" t="s">
        <v>293</v>
      </c>
      <c r="G50" s="110"/>
      <c r="H50" s="111">
        <f t="shared" si="0"/>
        <v>0</v>
      </c>
      <c r="I50" s="111">
        <f t="shared" si="1"/>
        <v>100</v>
      </c>
      <c r="J50" s="112"/>
      <c r="K50" s="113"/>
    </row>
    <row r="51" spans="5:11" ht="12.75">
      <c r="E51" s="16"/>
      <c r="F51" s="110"/>
      <c r="G51" s="110"/>
      <c r="H51" s="111">
        <f t="shared" si="0"/>
        <v>0</v>
      </c>
      <c r="I51" s="111">
        <f t="shared" si="1"/>
        <v>0</v>
      </c>
      <c r="J51" s="112"/>
      <c r="K51" s="113"/>
    </row>
    <row r="52" spans="1:11" ht="12.75">
      <c r="A52" s="146">
        <v>121</v>
      </c>
      <c r="B52" s="60" t="s">
        <v>289</v>
      </c>
      <c r="C52" s="15" t="s">
        <v>45</v>
      </c>
      <c r="D52" s="15" t="s">
        <v>290</v>
      </c>
      <c r="E52" s="16"/>
      <c r="F52" s="110">
        <v>10</v>
      </c>
      <c r="G52" s="110">
        <v>48</v>
      </c>
      <c r="H52" s="111">
        <f t="shared" si="0"/>
        <v>10</v>
      </c>
      <c r="I52" s="111">
        <f t="shared" si="1"/>
        <v>20</v>
      </c>
      <c r="J52" s="112"/>
      <c r="K52" s="113"/>
    </row>
    <row r="53" spans="2:11" ht="12.75">
      <c r="B53" s="60" t="s">
        <v>294</v>
      </c>
      <c r="C53" s="15" t="s">
        <v>295</v>
      </c>
      <c r="D53" s="15" t="s">
        <v>296</v>
      </c>
      <c r="E53" s="16"/>
      <c r="F53" s="110">
        <v>20</v>
      </c>
      <c r="G53" s="110">
        <v>50.52</v>
      </c>
      <c r="H53" s="111">
        <f t="shared" si="0"/>
        <v>12.520000000000003</v>
      </c>
      <c r="I53" s="111">
        <f t="shared" si="1"/>
        <v>32.52</v>
      </c>
      <c r="J53" s="112"/>
      <c r="K53" s="113"/>
    </row>
  </sheetData>
  <sheetProtection sort="0"/>
  <printOptions/>
  <pageMargins left="0.31" right="0.41" top="0.31" bottom="0.32" header="0.16" footer="0.16"/>
  <pageSetup fitToHeight="2" horizontalDpi="600" verticalDpi="600" orientation="portrait" paperSize="9" scale="88" r:id="rId1"/>
  <headerFooter alignWithMargins="0">
    <oddFooter>&amp;C&amp;P&amp;R&amp;"Arial Cyr,курсив"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Normal="80" zoomScaleSheetLayoutView="100" zoomScalePageLayoutView="0" workbookViewId="0" topLeftCell="A1">
      <pane xSplit="4" topLeftCell="E1" activePane="topRight" state="frozen"/>
      <selection pane="topLeft" activeCell="A4" sqref="A4"/>
      <selection pane="topRight" activeCell="K9" sqref="K9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125" style="0" customWidth="1"/>
    <col min="4" max="4" width="23.25390625" style="0" customWidth="1"/>
    <col min="5" max="5" width="0.74609375" style="0" customWidth="1"/>
    <col min="6" max="6" width="8.7539062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8.8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375" style="43" customWidth="1"/>
  </cols>
  <sheetData>
    <row r="1" spans="1:12" ht="20.25">
      <c r="A1" s="1" t="s">
        <v>0</v>
      </c>
      <c r="F1" s="19" t="s">
        <v>107</v>
      </c>
      <c r="G1" s="20"/>
      <c r="H1" s="21"/>
      <c r="I1" s="20"/>
      <c r="J1" s="20"/>
      <c r="K1" s="3"/>
      <c r="L1" s="3"/>
    </row>
    <row r="3" spans="2:9" ht="18">
      <c r="B3" s="9" t="s">
        <v>15</v>
      </c>
      <c r="C3" s="91"/>
      <c r="D3" s="20" t="s">
        <v>288</v>
      </c>
      <c r="E3" s="3"/>
      <c r="G3" t="s">
        <v>1</v>
      </c>
      <c r="I3" s="22" t="s">
        <v>25</v>
      </c>
    </row>
    <row r="4" ht="12.75">
      <c r="N4" s="3"/>
    </row>
    <row r="5" spans="6:14" ht="12.75">
      <c r="F5" s="101" t="s">
        <v>21</v>
      </c>
      <c r="G5" s="100"/>
      <c r="H5" s="100"/>
      <c r="I5" s="102">
        <v>146</v>
      </c>
      <c r="K5" s="18" t="s">
        <v>2</v>
      </c>
      <c r="N5" s="23">
        <v>142</v>
      </c>
    </row>
    <row r="6" spans="2:13" ht="12.75">
      <c r="B6" s="8" t="s">
        <v>16</v>
      </c>
      <c r="C6" s="23">
        <v>51</v>
      </c>
      <c r="F6" s="100" t="s">
        <v>20</v>
      </c>
      <c r="G6" s="100"/>
      <c r="H6" s="103">
        <f>I5/F8</f>
        <v>3.8421052631578947</v>
      </c>
      <c r="I6" s="100"/>
      <c r="K6" s="2" t="s">
        <v>20</v>
      </c>
      <c r="M6" s="24">
        <f>N5/K8</f>
        <v>3.8378378378378377</v>
      </c>
    </row>
    <row r="7" spans="6:14" ht="13.5" thickBot="1">
      <c r="F7" s="100" t="s">
        <v>3</v>
      </c>
      <c r="G7" s="104"/>
      <c r="H7" s="100"/>
      <c r="I7" s="100" t="s">
        <v>4</v>
      </c>
      <c r="K7" t="s">
        <v>3</v>
      </c>
      <c r="L7" s="3"/>
      <c r="N7" t="s">
        <v>4</v>
      </c>
    </row>
    <row r="8" spans="1:18" ht="21" thickBot="1">
      <c r="A8" s="25" t="s">
        <v>18</v>
      </c>
      <c r="B8" s="3"/>
      <c r="C8" s="3"/>
      <c r="D8" s="3"/>
      <c r="E8" s="3"/>
      <c r="F8" s="105">
        <v>38</v>
      </c>
      <c r="G8" s="104"/>
      <c r="H8" s="106"/>
      <c r="I8" s="105">
        <v>57</v>
      </c>
      <c r="J8" s="3"/>
      <c r="K8" s="26">
        <v>37</v>
      </c>
      <c r="L8" s="27"/>
      <c r="M8" s="28"/>
      <c r="N8" s="26">
        <v>48</v>
      </c>
      <c r="O8" s="27"/>
      <c r="P8" s="3"/>
      <c r="Q8" s="3"/>
      <c r="R8" s="3"/>
    </row>
    <row r="9" spans="1:20" s="11" customFormat="1" ht="39.75" customHeight="1" thickBot="1">
      <c r="A9" s="29" t="s">
        <v>6</v>
      </c>
      <c r="B9" s="30" t="s">
        <v>23</v>
      </c>
      <c r="C9" s="30" t="s">
        <v>7</v>
      </c>
      <c r="D9" s="30" t="s">
        <v>8</v>
      </c>
      <c r="E9" s="31"/>
      <c r="F9" s="30" t="s">
        <v>9</v>
      </c>
      <c r="G9" s="30" t="s">
        <v>10</v>
      </c>
      <c r="H9" s="30" t="s">
        <v>11</v>
      </c>
      <c r="I9" s="30" t="s">
        <v>12</v>
      </c>
      <c r="J9" s="31"/>
      <c r="K9" s="30" t="s">
        <v>9</v>
      </c>
      <c r="L9" s="30" t="s">
        <v>10</v>
      </c>
      <c r="M9" s="30" t="s">
        <v>11</v>
      </c>
      <c r="N9" s="30" t="s">
        <v>12</v>
      </c>
      <c r="O9" s="31"/>
      <c r="P9" s="30" t="s">
        <v>13</v>
      </c>
      <c r="Q9" s="30" t="s">
        <v>14</v>
      </c>
      <c r="R9" s="32" t="s">
        <v>17</v>
      </c>
      <c r="S9" s="39"/>
      <c r="T9" s="12"/>
    </row>
    <row r="10" spans="1:20" s="11" customFormat="1" ht="13.5" customHeight="1" hidden="1">
      <c r="A10" s="44"/>
      <c r="B10" s="45" t="s">
        <v>19</v>
      </c>
      <c r="C10" s="45"/>
      <c r="D10" s="46"/>
      <c r="E10" s="47"/>
      <c r="F10" s="45"/>
      <c r="G10" s="45"/>
      <c r="H10" s="33">
        <f aca="true" t="shared" si="0" ref="H10:H41">IF((G10-$F$8)&lt;0,0,IF(G10&gt;$I$8,"снят",(G10-$F$8)))</f>
        <v>0</v>
      </c>
      <c r="I10" s="33">
        <f aca="true" t="shared" si="1" ref="I10:I41">IF(OR(F10="снят",H10="снят"),100,F10+H10)</f>
        <v>0</v>
      </c>
      <c r="J10" s="47"/>
      <c r="K10" s="45"/>
      <c r="L10" s="45"/>
      <c r="M10" s="33">
        <f aca="true" t="shared" si="2" ref="M10:M41">IF((L10-$K$8)&lt;0,0,IF(L10&gt;$N$8,"снят",(L10-$K$8)))</f>
        <v>0</v>
      </c>
      <c r="N10" s="33">
        <f aca="true" t="shared" si="3" ref="N10:N41">IF(OR(K10="снят",M10="снят"),100,K10+M10)</f>
        <v>0</v>
      </c>
      <c r="O10" s="48"/>
      <c r="P10" s="49">
        <f aca="true" t="shared" si="4" ref="P10:P41">I10+N10</f>
        <v>0</v>
      </c>
      <c r="Q10" s="49">
        <f aca="true" t="shared" si="5" ref="Q10:Q41">IF(P10&lt;100,G10+L10,"")</f>
        <v>0</v>
      </c>
      <c r="R10" s="10"/>
      <c r="S10" s="39"/>
      <c r="T10" s="12"/>
    </row>
    <row r="11" spans="1:18" ht="12.75">
      <c r="A11" s="53">
        <v>49</v>
      </c>
      <c r="B11" s="60" t="s">
        <v>34</v>
      </c>
      <c r="C11" s="15" t="s">
        <v>28</v>
      </c>
      <c r="D11" s="93" t="s">
        <v>51</v>
      </c>
      <c r="E11" s="16"/>
      <c r="F11" s="110">
        <v>0</v>
      </c>
      <c r="G11" s="110">
        <v>34.38</v>
      </c>
      <c r="H11" s="15">
        <f t="shared" si="0"/>
        <v>0</v>
      </c>
      <c r="I11" s="15">
        <f t="shared" si="1"/>
        <v>0</v>
      </c>
      <c r="J11" s="17"/>
      <c r="K11" s="13">
        <v>0</v>
      </c>
      <c r="L11" s="13">
        <v>37.57</v>
      </c>
      <c r="M11" s="15">
        <f t="shared" si="2"/>
        <v>0.5700000000000003</v>
      </c>
      <c r="N11" s="15">
        <f t="shared" si="3"/>
        <v>0.5700000000000003</v>
      </c>
      <c r="O11" s="5"/>
      <c r="P11" s="4">
        <f t="shared" si="4"/>
        <v>0.5700000000000003</v>
      </c>
      <c r="Q11" s="4">
        <f t="shared" si="5"/>
        <v>71.95</v>
      </c>
      <c r="R11" s="76">
        <v>1</v>
      </c>
    </row>
    <row r="12" spans="1:18" ht="12.75">
      <c r="A12" s="53">
        <v>51</v>
      </c>
      <c r="B12" s="60" t="s">
        <v>34</v>
      </c>
      <c r="C12" s="15" t="s">
        <v>28</v>
      </c>
      <c r="D12" s="95" t="s">
        <v>37</v>
      </c>
      <c r="E12" s="16"/>
      <c r="F12" s="110">
        <v>0</v>
      </c>
      <c r="G12" s="110">
        <v>36.06</v>
      </c>
      <c r="H12" s="15">
        <f t="shared" si="0"/>
        <v>0</v>
      </c>
      <c r="I12" s="15">
        <f t="shared" si="1"/>
        <v>0</v>
      </c>
      <c r="J12" s="17"/>
      <c r="K12" s="13">
        <v>0</v>
      </c>
      <c r="L12" s="13">
        <v>37.78</v>
      </c>
      <c r="M12" s="15">
        <f t="shared" si="2"/>
        <v>0.7800000000000011</v>
      </c>
      <c r="N12" s="15">
        <f t="shared" si="3"/>
        <v>0.7800000000000011</v>
      </c>
      <c r="O12" s="5"/>
      <c r="P12" s="4">
        <f t="shared" si="4"/>
        <v>0.7800000000000011</v>
      </c>
      <c r="Q12" s="4">
        <f t="shared" si="5"/>
        <v>73.84</v>
      </c>
      <c r="R12" s="76">
        <v>2</v>
      </c>
    </row>
    <row r="13" spans="1:18" ht="12.75">
      <c r="A13" s="53">
        <v>22</v>
      </c>
      <c r="B13" s="60" t="s">
        <v>89</v>
      </c>
      <c r="C13" s="15" t="s">
        <v>28</v>
      </c>
      <c r="D13" s="95" t="s">
        <v>164</v>
      </c>
      <c r="E13" s="16"/>
      <c r="F13" s="110">
        <v>0</v>
      </c>
      <c r="G13" s="110">
        <v>38.19</v>
      </c>
      <c r="H13" s="15">
        <f t="shared" si="0"/>
        <v>0.18999999999999773</v>
      </c>
      <c r="I13" s="15">
        <f t="shared" si="1"/>
        <v>0.18999999999999773</v>
      </c>
      <c r="J13" s="17"/>
      <c r="K13" s="13">
        <v>0</v>
      </c>
      <c r="L13" s="13">
        <v>37.75</v>
      </c>
      <c r="M13" s="15">
        <f t="shared" si="2"/>
        <v>0.75</v>
      </c>
      <c r="N13" s="15">
        <f t="shared" si="3"/>
        <v>0.75</v>
      </c>
      <c r="O13" s="5"/>
      <c r="P13" s="4">
        <f t="shared" si="4"/>
        <v>0.9399999999999977</v>
      </c>
      <c r="Q13" s="4">
        <f t="shared" si="5"/>
        <v>75.94</v>
      </c>
      <c r="R13" s="76">
        <v>3</v>
      </c>
    </row>
    <row r="14" spans="1:18" ht="12.75">
      <c r="A14" s="53">
        <v>50</v>
      </c>
      <c r="B14" s="60" t="s">
        <v>35</v>
      </c>
      <c r="C14" s="15" t="s">
        <v>28</v>
      </c>
      <c r="D14" s="93" t="s">
        <v>109</v>
      </c>
      <c r="E14" s="16"/>
      <c r="F14" s="117">
        <v>0</v>
      </c>
      <c r="G14" s="110">
        <v>38.31</v>
      </c>
      <c r="H14" s="15">
        <f t="shared" si="0"/>
        <v>0.3100000000000023</v>
      </c>
      <c r="I14" s="15">
        <f t="shared" si="1"/>
        <v>0.3100000000000023</v>
      </c>
      <c r="J14" s="17"/>
      <c r="K14" s="13">
        <v>0</v>
      </c>
      <c r="L14" s="13">
        <v>37.94</v>
      </c>
      <c r="M14" s="15">
        <f t="shared" si="2"/>
        <v>0.9399999999999977</v>
      </c>
      <c r="N14" s="15">
        <f t="shared" si="3"/>
        <v>0.9399999999999977</v>
      </c>
      <c r="O14" s="5"/>
      <c r="P14" s="4">
        <f t="shared" si="4"/>
        <v>1.25</v>
      </c>
      <c r="Q14" s="4">
        <f t="shared" si="5"/>
        <v>76.25</v>
      </c>
      <c r="R14" s="76">
        <v>4</v>
      </c>
    </row>
    <row r="15" spans="1:18" ht="12.75">
      <c r="A15" s="53">
        <v>24</v>
      </c>
      <c r="B15" s="56" t="s">
        <v>209</v>
      </c>
      <c r="C15" s="4" t="s">
        <v>28</v>
      </c>
      <c r="D15" s="42" t="s">
        <v>210</v>
      </c>
      <c r="E15" s="16"/>
      <c r="F15" s="110">
        <v>5</v>
      </c>
      <c r="G15" s="110">
        <v>35.88</v>
      </c>
      <c r="H15" s="15">
        <f t="shared" si="0"/>
        <v>0</v>
      </c>
      <c r="I15" s="15">
        <f t="shared" si="1"/>
        <v>5</v>
      </c>
      <c r="J15" s="17"/>
      <c r="K15" s="13">
        <v>0</v>
      </c>
      <c r="L15" s="13">
        <v>33.69</v>
      </c>
      <c r="M15" s="15">
        <f t="shared" si="2"/>
        <v>0</v>
      </c>
      <c r="N15" s="15">
        <f t="shared" si="3"/>
        <v>0</v>
      </c>
      <c r="O15" s="5"/>
      <c r="P15" s="4">
        <f t="shared" si="4"/>
        <v>5</v>
      </c>
      <c r="Q15" s="4">
        <f t="shared" si="5"/>
        <v>69.57</v>
      </c>
      <c r="R15" s="76">
        <v>5</v>
      </c>
    </row>
    <row r="16" spans="1:18" ht="12.75">
      <c r="A16" s="53">
        <v>38</v>
      </c>
      <c r="B16" s="56" t="s">
        <v>111</v>
      </c>
      <c r="C16" s="4" t="s">
        <v>28</v>
      </c>
      <c r="D16" s="42" t="s">
        <v>112</v>
      </c>
      <c r="E16" s="16"/>
      <c r="F16" s="110">
        <v>5</v>
      </c>
      <c r="G16" s="110">
        <v>36</v>
      </c>
      <c r="H16" s="15">
        <f t="shared" si="0"/>
        <v>0</v>
      </c>
      <c r="I16" s="15">
        <f t="shared" si="1"/>
        <v>5</v>
      </c>
      <c r="J16" s="17"/>
      <c r="K16" s="13">
        <v>0</v>
      </c>
      <c r="L16" s="13">
        <v>35.94</v>
      </c>
      <c r="M16" s="15">
        <f t="shared" si="2"/>
        <v>0</v>
      </c>
      <c r="N16" s="15">
        <f t="shared" si="3"/>
        <v>0</v>
      </c>
      <c r="O16" s="5"/>
      <c r="P16" s="4">
        <f t="shared" si="4"/>
        <v>5</v>
      </c>
      <c r="Q16" s="4">
        <f t="shared" si="5"/>
        <v>71.94</v>
      </c>
      <c r="R16" s="76">
        <v>6</v>
      </c>
    </row>
    <row r="17" spans="1:18" ht="12.75">
      <c r="A17" s="53">
        <v>40</v>
      </c>
      <c r="B17" s="147" t="s">
        <v>58</v>
      </c>
      <c r="C17" s="148" t="s">
        <v>60</v>
      </c>
      <c r="D17" s="151" t="s">
        <v>61</v>
      </c>
      <c r="E17" s="16"/>
      <c r="F17" s="110">
        <v>5</v>
      </c>
      <c r="G17" s="110">
        <v>36.13</v>
      </c>
      <c r="H17" s="15">
        <f t="shared" si="0"/>
        <v>0</v>
      </c>
      <c r="I17" s="15">
        <f t="shared" si="1"/>
        <v>5</v>
      </c>
      <c r="J17" s="17"/>
      <c r="K17" s="13">
        <v>0</v>
      </c>
      <c r="L17" s="13">
        <v>37.56</v>
      </c>
      <c r="M17" s="15">
        <f t="shared" si="2"/>
        <v>0.5600000000000023</v>
      </c>
      <c r="N17" s="15">
        <f t="shared" si="3"/>
        <v>0.5600000000000023</v>
      </c>
      <c r="O17" s="5"/>
      <c r="P17" s="4">
        <f t="shared" si="4"/>
        <v>5.560000000000002</v>
      </c>
      <c r="Q17" s="4">
        <f t="shared" si="5"/>
        <v>73.69</v>
      </c>
      <c r="R17" s="76">
        <v>7</v>
      </c>
    </row>
    <row r="18" spans="1:18" ht="12.75">
      <c r="A18" s="53">
        <v>44</v>
      </c>
      <c r="B18" s="56" t="s">
        <v>214</v>
      </c>
      <c r="C18" s="4" t="s">
        <v>28</v>
      </c>
      <c r="D18" s="42" t="s">
        <v>215</v>
      </c>
      <c r="E18" s="16"/>
      <c r="F18" s="110">
        <v>5</v>
      </c>
      <c r="G18" s="110">
        <v>39.57</v>
      </c>
      <c r="H18" s="15">
        <f t="shared" si="0"/>
        <v>1.5700000000000003</v>
      </c>
      <c r="I18" s="15">
        <f t="shared" si="1"/>
        <v>6.57</v>
      </c>
      <c r="J18" s="17"/>
      <c r="K18" s="13">
        <v>0</v>
      </c>
      <c r="L18" s="13">
        <v>38.07</v>
      </c>
      <c r="M18" s="15">
        <f t="shared" si="2"/>
        <v>1.0700000000000003</v>
      </c>
      <c r="N18" s="15">
        <f t="shared" si="3"/>
        <v>1.0700000000000003</v>
      </c>
      <c r="O18" s="5"/>
      <c r="P18" s="4">
        <f t="shared" si="4"/>
        <v>7.640000000000001</v>
      </c>
      <c r="Q18" s="4">
        <f t="shared" si="5"/>
        <v>77.64</v>
      </c>
      <c r="R18" s="76">
        <v>8</v>
      </c>
    </row>
    <row r="19" spans="1:18" ht="12.75">
      <c r="A19" s="53">
        <v>37</v>
      </c>
      <c r="B19" s="34" t="s">
        <v>39</v>
      </c>
      <c r="C19" s="35" t="s">
        <v>29</v>
      </c>
      <c r="D19" s="93" t="s">
        <v>53</v>
      </c>
      <c r="E19" s="16"/>
      <c r="F19" s="110">
        <v>0</v>
      </c>
      <c r="G19" s="110">
        <v>44.04</v>
      </c>
      <c r="H19" s="15">
        <f t="shared" si="0"/>
        <v>6.039999999999999</v>
      </c>
      <c r="I19" s="15">
        <f t="shared" si="1"/>
        <v>6.039999999999999</v>
      </c>
      <c r="J19" s="17"/>
      <c r="K19" s="13">
        <v>0</v>
      </c>
      <c r="L19" s="13">
        <v>40.5</v>
      </c>
      <c r="M19" s="15">
        <f t="shared" si="2"/>
        <v>3.5</v>
      </c>
      <c r="N19" s="15">
        <f t="shared" si="3"/>
        <v>3.5</v>
      </c>
      <c r="O19" s="5"/>
      <c r="P19" s="4">
        <f t="shared" si="4"/>
        <v>9.54</v>
      </c>
      <c r="Q19" s="4">
        <f t="shared" si="5"/>
        <v>84.53999999999999</v>
      </c>
      <c r="R19" s="76">
        <v>9</v>
      </c>
    </row>
    <row r="20" spans="1:18" ht="12.75">
      <c r="A20" s="53">
        <v>46</v>
      </c>
      <c r="B20" s="60" t="s">
        <v>73</v>
      </c>
      <c r="C20" s="15" t="s">
        <v>28</v>
      </c>
      <c r="D20" s="93" t="s">
        <v>74</v>
      </c>
      <c r="E20" s="16"/>
      <c r="F20" s="110">
        <v>10</v>
      </c>
      <c r="G20" s="110">
        <v>39.34</v>
      </c>
      <c r="H20" s="15">
        <f t="shared" si="0"/>
        <v>1.3400000000000034</v>
      </c>
      <c r="I20" s="15">
        <f t="shared" si="1"/>
        <v>11.340000000000003</v>
      </c>
      <c r="J20" s="17"/>
      <c r="K20" s="13">
        <v>0</v>
      </c>
      <c r="L20" s="13">
        <v>36.53</v>
      </c>
      <c r="M20" s="15">
        <f t="shared" si="2"/>
        <v>0</v>
      </c>
      <c r="N20" s="15">
        <f t="shared" si="3"/>
        <v>0</v>
      </c>
      <c r="O20" s="5"/>
      <c r="P20" s="4">
        <f t="shared" si="4"/>
        <v>11.340000000000003</v>
      </c>
      <c r="Q20" s="4">
        <f t="shared" si="5"/>
        <v>75.87</v>
      </c>
      <c r="R20" s="76">
        <v>10</v>
      </c>
    </row>
    <row r="21" spans="1:18" ht="12.75">
      <c r="A21" s="53">
        <v>11</v>
      </c>
      <c r="B21" s="56" t="s">
        <v>120</v>
      </c>
      <c r="C21" s="4" t="s">
        <v>28</v>
      </c>
      <c r="D21" s="42" t="s">
        <v>121</v>
      </c>
      <c r="E21" s="16"/>
      <c r="F21" s="110">
        <v>5</v>
      </c>
      <c r="G21" s="110">
        <v>37.75</v>
      </c>
      <c r="H21" s="15">
        <f t="shared" si="0"/>
        <v>0</v>
      </c>
      <c r="I21" s="15">
        <f t="shared" si="1"/>
        <v>5</v>
      </c>
      <c r="J21" s="17"/>
      <c r="K21" s="13">
        <v>5</v>
      </c>
      <c r="L21" s="13">
        <v>39.12</v>
      </c>
      <c r="M21" s="15">
        <f t="shared" si="2"/>
        <v>2.1199999999999974</v>
      </c>
      <c r="N21" s="15">
        <f t="shared" si="3"/>
        <v>7.119999999999997</v>
      </c>
      <c r="O21" s="5"/>
      <c r="P21" s="4">
        <f t="shared" si="4"/>
        <v>12.119999999999997</v>
      </c>
      <c r="Q21" s="4">
        <f t="shared" si="5"/>
        <v>76.87</v>
      </c>
      <c r="R21" s="76">
        <v>11</v>
      </c>
    </row>
    <row r="22" spans="1:18" ht="12.75">
      <c r="A22" s="53">
        <v>16</v>
      </c>
      <c r="B22" s="34" t="s">
        <v>214</v>
      </c>
      <c r="C22" s="4" t="s">
        <v>28</v>
      </c>
      <c r="D22" s="95" t="s">
        <v>292</v>
      </c>
      <c r="E22" s="16"/>
      <c r="F22" s="110">
        <v>5</v>
      </c>
      <c r="G22" s="110">
        <v>42.29</v>
      </c>
      <c r="H22" s="15">
        <f t="shared" si="0"/>
        <v>4.289999999999999</v>
      </c>
      <c r="I22" s="15">
        <f t="shared" si="1"/>
        <v>9.29</v>
      </c>
      <c r="J22" s="17"/>
      <c r="K22" s="13">
        <v>0</v>
      </c>
      <c r="L22" s="13">
        <v>42.1</v>
      </c>
      <c r="M22" s="15">
        <f t="shared" si="2"/>
        <v>5.100000000000001</v>
      </c>
      <c r="N22" s="15">
        <f t="shared" si="3"/>
        <v>5.100000000000001</v>
      </c>
      <c r="O22" s="5"/>
      <c r="P22" s="4">
        <f t="shared" si="4"/>
        <v>14.39</v>
      </c>
      <c r="Q22" s="4">
        <f t="shared" si="5"/>
        <v>84.39</v>
      </c>
      <c r="R22" s="76">
        <v>12</v>
      </c>
    </row>
    <row r="23" spans="1:18" ht="12.75">
      <c r="A23" s="53">
        <v>26</v>
      </c>
      <c r="B23" s="60" t="s">
        <v>33</v>
      </c>
      <c r="C23" s="15" t="s">
        <v>28</v>
      </c>
      <c r="D23" s="93" t="s">
        <v>52</v>
      </c>
      <c r="E23" s="16"/>
      <c r="F23" s="110">
        <v>5</v>
      </c>
      <c r="G23" s="110">
        <v>41.6</v>
      </c>
      <c r="H23" s="15">
        <f t="shared" si="0"/>
        <v>3.6000000000000014</v>
      </c>
      <c r="I23" s="15">
        <f t="shared" si="1"/>
        <v>8.600000000000001</v>
      </c>
      <c r="J23" s="17"/>
      <c r="K23" s="13">
        <v>0</v>
      </c>
      <c r="L23" s="13">
        <v>43.41</v>
      </c>
      <c r="M23" s="15">
        <f t="shared" si="2"/>
        <v>6.409999999999997</v>
      </c>
      <c r="N23" s="15">
        <f t="shared" si="3"/>
        <v>6.409999999999997</v>
      </c>
      <c r="O23" s="5"/>
      <c r="P23" s="4">
        <f t="shared" si="4"/>
        <v>15.009999999999998</v>
      </c>
      <c r="Q23" s="4">
        <f t="shared" si="5"/>
        <v>85.00999999999999</v>
      </c>
      <c r="R23" s="76">
        <v>13</v>
      </c>
    </row>
    <row r="24" spans="1:18" ht="12.75">
      <c r="A24" s="53">
        <v>29</v>
      </c>
      <c r="B24" s="60" t="s">
        <v>54</v>
      </c>
      <c r="C24" s="15" t="s">
        <v>28</v>
      </c>
      <c r="D24" s="93" t="s">
        <v>227</v>
      </c>
      <c r="E24" s="16"/>
      <c r="F24" s="110">
        <v>10</v>
      </c>
      <c r="G24" s="110">
        <v>34.35</v>
      </c>
      <c r="H24" s="15">
        <f t="shared" si="0"/>
        <v>0</v>
      </c>
      <c r="I24" s="15">
        <f t="shared" si="1"/>
        <v>10</v>
      </c>
      <c r="J24" s="17"/>
      <c r="K24" s="13">
        <v>5</v>
      </c>
      <c r="L24" s="13">
        <v>41.65</v>
      </c>
      <c r="M24" s="15">
        <f t="shared" si="2"/>
        <v>4.649999999999999</v>
      </c>
      <c r="N24" s="15">
        <f t="shared" si="3"/>
        <v>9.649999999999999</v>
      </c>
      <c r="O24" s="5"/>
      <c r="P24" s="4">
        <f t="shared" si="4"/>
        <v>19.65</v>
      </c>
      <c r="Q24" s="4">
        <f t="shared" si="5"/>
        <v>76</v>
      </c>
      <c r="R24" s="76">
        <v>14</v>
      </c>
    </row>
    <row r="25" spans="1:18" ht="12.75">
      <c r="A25" s="53">
        <v>43</v>
      </c>
      <c r="B25" s="56" t="s">
        <v>212</v>
      </c>
      <c r="C25" s="4" t="s">
        <v>28</v>
      </c>
      <c r="D25" s="96" t="s">
        <v>213</v>
      </c>
      <c r="E25" s="16"/>
      <c r="F25" s="110">
        <v>10</v>
      </c>
      <c r="G25" s="110">
        <v>40.25</v>
      </c>
      <c r="H25" s="15">
        <f t="shared" si="0"/>
        <v>2.25</v>
      </c>
      <c r="I25" s="15">
        <f t="shared" si="1"/>
        <v>12.25</v>
      </c>
      <c r="J25" s="17"/>
      <c r="K25" s="13">
        <v>5</v>
      </c>
      <c r="L25" s="13">
        <v>39.91</v>
      </c>
      <c r="M25" s="15">
        <f t="shared" si="2"/>
        <v>2.9099999999999966</v>
      </c>
      <c r="N25" s="15">
        <f t="shared" si="3"/>
        <v>7.909999999999997</v>
      </c>
      <c r="O25" s="5"/>
      <c r="P25" s="4">
        <f t="shared" si="4"/>
        <v>20.159999999999997</v>
      </c>
      <c r="Q25" s="4">
        <f t="shared" si="5"/>
        <v>80.16</v>
      </c>
      <c r="R25" s="76">
        <v>15</v>
      </c>
    </row>
    <row r="26" spans="1:18" ht="12.75">
      <c r="A26" s="53">
        <v>47</v>
      </c>
      <c r="B26" s="56" t="s">
        <v>72</v>
      </c>
      <c r="C26" s="4" t="s">
        <v>60</v>
      </c>
      <c r="D26" s="42" t="s">
        <v>71</v>
      </c>
      <c r="E26" s="16"/>
      <c r="F26" s="110">
        <v>5</v>
      </c>
      <c r="G26" s="110">
        <v>48.78</v>
      </c>
      <c r="H26" s="15">
        <f t="shared" si="0"/>
        <v>10.780000000000001</v>
      </c>
      <c r="I26" s="15">
        <f t="shared" si="1"/>
        <v>15.780000000000001</v>
      </c>
      <c r="J26" s="17"/>
      <c r="K26" s="13">
        <v>0</v>
      </c>
      <c r="L26" s="13">
        <v>41.78</v>
      </c>
      <c r="M26" s="15">
        <f t="shared" si="2"/>
        <v>4.780000000000001</v>
      </c>
      <c r="N26" s="15">
        <f t="shared" si="3"/>
        <v>4.780000000000001</v>
      </c>
      <c r="O26" s="5"/>
      <c r="P26" s="4">
        <f t="shared" si="4"/>
        <v>20.560000000000002</v>
      </c>
      <c r="Q26" s="4">
        <f t="shared" si="5"/>
        <v>90.56</v>
      </c>
      <c r="R26" s="76">
        <v>16</v>
      </c>
    </row>
    <row r="27" spans="1:18" ht="12.75">
      <c r="A27" s="53">
        <v>14</v>
      </c>
      <c r="B27" s="56" t="s">
        <v>94</v>
      </c>
      <c r="C27" s="4" t="s">
        <v>28</v>
      </c>
      <c r="D27" s="158" t="s">
        <v>170</v>
      </c>
      <c r="E27" s="16"/>
      <c r="F27" s="110">
        <v>15</v>
      </c>
      <c r="G27" s="110">
        <v>39.1</v>
      </c>
      <c r="H27" s="15">
        <f t="shared" si="0"/>
        <v>1.1000000000000014</v>
      </c>
      <c r="I27" s="15">
        <f t="shared" si="1"/>
        <v>16.1</v>
      </c>
      <c r="J27" s="17"/>
      <c r="K27" s="13">
        <v>5</v>
      </c>
      <c r="L27" s="13">
        <v>39.91</v>
      </c>
      <c r="M27" s="15">
        <f t="shared" si="2"/>
        <v>2.9099999999999966</v>
      </c>
      <c r="N27" s="15">
        <f t="shared" si="3"/>
        <v>7.909999999999997</v>
      </c>
      <c r="O27" s="5"/>
      <c r="P27" s="4">
        <f t="shared" si="4"/>
        <v>24.009999999999998</v>
      </c>
      <c r="Q27" s="4">
        <f t="shared" si="5"/>
        <v>79.00999999999999</v>
      </c>
      <c r="R27" s="76">
        <v>17</v>
      </c>
    </row>
    <row r="28" spans="1:18" ht="12.75">
      <c r="A28" s="53">
        <v>25</v>
      </c>
      <c r="B28" s="60" t="s">
        <v>36</v>
      </c>
      <c r="C28" s="15" t="s">
        <v>28</v>
      </c>
      <c r="D28" s="95" t="s">
        <v>38</v>
      </c>
      <c r="E28" s="16"/>
      <c r="F28" s="110">
        <v>15</v>
      </c>
      <c r="G28" s="110">
        <v>41.82</v>
      </c>
      <c r="H28" s="15">
        <f t="shared" si="0"/>
        <v>3.8200000000000003</v>
      </c>
      <c r="I28" s="15">
        <f t="shared" si="1"/>
        <v>18.82</v>
      </c>
      <c r="J28" s="17"/>
      <c r="K28" s="13">
        <v>0</v>
      </c>
      <c r="L28" s="13">
        <v>42.44</v>
      </c>
      <c r="M28" s="15">
        <f t="shared" si="2"/>
        <v>5.439999999999998</v>
      </c>
      <c r="N28" s="15">
        <f t="shared" si="3"/>
        <v>5.439999999999998</v>
      </c>
      <c r="O28" s="5"/>
      <c r="P28" s="4">
        <f t="shared" si="4"/>
        <v>24.259999999999998</v>
      </c>
      <c r="Q28" s="4">
        <f t="shared" si="5"/>
        <v>84.25999999999999</v>
      </c>
      <c r="R28" s="76">
        <v>18</v>
      </c>
    </row>
    <row r="29" spans="1:18" ht="12.75">
      <c r="A29" s="53">
        <v>13</v>
      </c>
      <c r="B29" s="56" t="s">
        <v>89</v>
      </c>
      <c r="C29" s="4" t="s">
        <v>28</v>
      </c>
      <c r="D29" s="127" t="s">
        <v>169</v>
      </c>
      <c r="E29" s="16"/>
      <c r="F29" s="110">
        <v>0</v>
      </c>
      <c r="G29" s="110">
        <v>47.69</v>
      </c>
      <c r="H29" s="15">
        <f t="shared" si="0"/>
        <v>9.689999999999998</v>
      </c>
      <c r="I29" s="15">
        <f t="shared" si="1"/>
        <v>9.689999999999998</v>
      </c>
      <c r="J29" s="17"/>
      <c r="K29" s="13">
        <v>5</v>
      </c>
      <c r="L29" s="13">
        <v>46.6</v>
      </c>
      <c r="M29" s="15">
        <f t="shared" si="2"/>
        <v>9.600000000000001</v>
      </c>
      <c r="N29" s="15">
        <f t="shared" si="3"/>
        <v>14.600000000000001</v>
      </c>
      <c r="O29" s="5"/>
      <c r="P29" s="4">
        <f t="shared" si="4"/>
        <v>24.29</v>
      </c>
      <c r="Q29" s="4">
        <f t="shared" si="5"/>
        <v>94.28999999999999</v>
      </c>
      <c r="R29" s="76">
        <v>19</v>
      </c>
    </row>
    <row r="30" spans="1:18" ht="12.75">
      <c r="A30" s="132">
        <v>5</v>
      </c>
      <c r="B30" s="60" t="s">
        <v>153</v>
      </c>
      <c r="C30" s="15" t="s">
        <v>156</v>
      </c>
      <c r="D30" s="133" t="s">
        <v>155</v>
      </c>
      <c r="E30" s="16"/>
      <c r="F30" s="117">
        <v>15</v>
      </c>
      <c r="G30" s="117">
        <v>38.91</v>
      </c>
      <c r="H30" s="15">
        <f t="shared" si="0"/>
        <v>0.9099999999999966</v>
      </c>
      <c r="I30" s="15">
        <f t="shared" si="1"/>
        <v>15.909999999999997</v>
      </c>
      <c r="J30" s="17"/>
      <c r="K30" s="13">
        <v>5</v>
      </c>
      <c r="L30" s="13">
        <v>42</v>
      </c>
      <c r="M30" s="15">
        <f t="shared" si="2"/>
        <v>5</v>
      </c>
      <c r="N30" s="15">
        <f t="shared" si="3"/>
        <v>10</v>
      </c>
      <c r="O30" s="5"/>
      <c r="P30" s="4">
        <f t="shared" si="4"/>
        <v>25.909999999999997</v>
      </c>
      <c r="Q30" s="4">
        <f t="shared" si="5"/>
        <v>80.91</v>
      </c>
      <c r="R30" s="76">
        <v>20</v>
      </c>
    </row>
    <row r="31" spans="1:18" ht="12.75">
      <c r="A31" s="53">
        <v>48</v>
      </c>
      <c r="B31" s="56" t="s">
        <v>75</v>
      </c>
      <c r="C31" s="4" t="s">
        <v>28</v>
      </c>
      <c r="D31" s="42" t="s">
        <v>148</v>
      </c>
      <c r="E31" s="16"/>
      <c r="F31" s="110">
        <v>5</v>
      </c>
      <c r="G31" s="110">
        <v>41.81</v>
      </c>
      <c r="H31" s="15">
        <f t="shared" si="0"/>
        <v>3.8100000000000023</v>
      </c>
      <c r="I31" s="15">
        <f t="shared" si="1"/>
        <v>8.810000000000002</v>
      </c>
      <c r="J31" s="17"/>
      <c r="K31" s="13" t="s">
        <v>293</v>
      </c>
      <c r="L31" s="13"/>
      <c r="M31" s="15">
        <f t="shared" si="2"/>
        <v>0</v>
      </c>
      <c r="N31" s="15">
        <f t="shared" si="3"/>
        <v>100</v>
      </c>
      <c r="O31" s="5"/>
      <c r="P31" s="4">
        <f t="shared" si="4"/>
        <v>108.81</v>
      </c>
      <c r="Q31" s="4">
        <f t="shared" si="5"/>
      </c>
      <c r="R31" s="76"/>
    </row>
    <row r="32" spans="1:18" ht="12.75">
      <c r="A32" s="53">
        <v>41</v>
      </c>
      <c r="B32" s="56" t="s">
        <v>59</v>
      </c>
      <c r="C32" s="4" t="s">
        <v>28</v>
      </c>
      <c r="D32" s="42" t="s">
        <v>151</v>
      </c>
      <c r="E32" s="16"/>
      <c r="F32" s="159">
        <v>10</v>
      </c>
      <c r="G32" s="110">
        <v>38.43</v>
      </c>
      <c r="H32" s="15">
        <f t="shared" si="0"/>
        <v>0.4299999999999997</v>
      </c>
      <c r="I32" s="15">
        <f t="shared" si="1"/>
        <v>10.43</v>
      </c>
      <c r="J32" s="17"/>
      <c r="K32" s="13" t="s">
        <v>293</v>
      </c>
      <c r="L32" s="13"/>
      <c r="M32" s="15">
        <f t="shared" si="2"/>
        <v>0</v>
      </c>
      <c r="N32" s="15">
        <f t="shared" si="3"/>
        <v>100</v>
      </c>
      <c r="O32" s="5"/>
      <c r="P32" s="4">
        <f t="shared" si="4"/>
        <v>110.43</v>
      </c>
      <c r="Q32" s="4">
        <f t="shared" si="5"/>
      </c>
      <c r="R32" s="76"/>
    </row>
    <row r="33" spans="1:18" ht="12.75">
      <c r="A33" s="53">
        <v>18</v>
      </c>
      <c r="B33" s="60" t="s">
        <v>89</v>
      </c>
      <c r="C33" s="15" t="s">
        <v>28</v>
      </c>
      <c r="D33" s="126" t="s">
        <v>167</v>
      </c>
      <c r="E33" s="16"/>
      <c r="F33" s="110">
        <v>5</v>
      </c>
      <c r="G33" s="110">
        <v>44.82</v>
      </c>
      <c r="H33" s="15">
        <f t="shared" si="0"/>
        <v>6.82</v>
      </c>
      <c r="I33" s="15">
        <f t="shared" si="1"/>
        <v>11.82</v>
      </c>
      <c r="J33" s="17"/>
      <c r="K33" s="13" t="s">
        <v>293</v>
      </c>
      <c r="L33" s="13"/>
      <c r="M33" s="15">
        <f t="shared" si="2"/>
        <v>0</v>
      </c>
      <c r="N33" s="15">
        <f t="shared" si="3"/>
        <v>100</v>
      </c>
      <c r="O33" s="5"/>
      <c r="P33" s="4">
        <f t="shared" si="4"/>
        <v>111.82</v>
      </c>
      <c r="Q33" s="4">
        <f t="shared" si="5"/>
      </c>
      <c r="R33" s="76"/>
    </row>
    <row r="34" spans="1:18" ht="12.75">
      <c r="A34" s="53">
        <v>42</v>
      </c>
      <c r="B34" s="56" t="s">
        <v>130</v>
      </c>
      <c r="C34" s="4" t="s">
        <v>29</v>
      </c>
      <c r="D34" s="42" t="s">
        <v>152</v>
      </c>
      <c r="E34" s="16"/>
      <c r="F34" s="110">
        <v>10</v>
      </c>
      <c r="G34" s="110">
        <v>43.5</v>
      </c>
      <c r="H34" s="15">
        <f t="shared" si="0"/>
        <v>5.5</v>
      </c>
      <c r="I34" s="15">
        <f t="shared" si="1"/>
        <v>15.5</v>
      </c>
      <c r="J34" s="17"/>
      <c r="K34" s="13" t="s">
        <v>293</v>
      </c>
      <c r="L34" s="13"/>
      <c r="M34" s="15">
        <f t="shared" si="2"/>
        <v>0</v>
      </c>
      <c r="N34" s="15">
        <f t="shared" si="3"/>
        <v>100</v>
      </c>
      <c r="O34" s="5"/>
      <c r="P34" s="4">
        <f t="shared" si="4"/>
        <v>115.5</v>
      </c>
      <c r="Q34" s="4">
        <f t="shared" si="5"/>
      </c>
      <c r="R34" s="76"/>
    </row>
    <row r="35" spans="1:18" ht="12.75">
      <c r="A35" s="53">
        <v>15</v>
      </c>
      <c r="B35" s="60" t="s">
        <v>90</v>
      </c>
      <c r="C35" s="15" t="s">
        <v>28</v>
      </c>
      <c r="D35" s="126" t="s">
        <v>171</v>
      </c>
      <c r="E35" s="16"/>
      <c r="F35" s="159">
        <v>5</v>
      </c>
      <c r="G35" s="110">
        <v>51.47</v>
      </c>
      <c r="H35" s="15">
        <f t="shared" si="0"/>
        <v>13.469999999999999</v>
      </c>
      <c r="I35" s="15">
        <f t="shared" si="1"/>
        <v>18.47</v>
      </c>
      <c r="J35" s="17"/>
      <c r="K35" s="13" t="s">
        <v>293</v>
      </c>
      <c r="L35" s="13"/>
      <c r="M35" s="15">
        <f t="shared" si="2"/>
        <v>0</v>
      </c>
      <c r="N35" s="15">
        <f t="shared" si="3"/>
        <v>100</v>
      </c>
      <c r="O35" s="5"/>
      <c r="P35" s="4">
        <f t="shared" si="4"/>
        <v>118.47</v>
      </c>
      <c r="Q35" s="4">
        <f t="shared" si="5"/>
      </c>
      <c r="R35" s="76"/>
    </row>
    <row r="36" spans="1:18" ht="13.5" thickBot="1">
      <c r="A36" s="179">
        <v>20</v>
      </c>
      <c r="B36" s="188" t="s">
        <v>184</v>
      </c>
      <c r="C36" s="180" t="s">
        <v>185</v>
      </c>
      <c r="D36" s="189" t="s">
        <v>186</v>
      </c>
      <c r="E36" s="181"/>
      <c r="F36" s="182">
        <v>5</v>
      </c>
      <c r="G36" s="182">
        <v>55.11</v>
      </c>
      <c r="H36" s="180">
        <f t="shared" si="0"/>
        <v>17.11</v>
      </c>
      <c r="I36" s="180">
        <f t="shared" si="1"/>
        <v>22.11</v>
      </c>
      <c r="J36" s="183"/>
      <c r="K36" s="184" t="s">
        <v>293</v>
      </c>
      <c r="L36" s="184"/>
      <c r="M36" s="180">
        <f t="shared" si="2"/>
        <v>0</v>
      </c>
      <c r="N36" s="180">
        <f t="shared" si="3"/>
        <v>100</v>
      </c>
      <c r="O36" s="185"/>
      <c r="P36" s="186">
        <f t="shared" si="4"/>
        <v>122.11</v>
      </c>
      <c r="Q36" s="186">
        <f t="shared" si="5"/>
      </c>
      <c r="R36" s="187"/>
    </row>
    <row r="37" spans="1:18" ht="12.75">
      <c r="A37" s="172">
        <v>1</v>
      </c>
      <c r="B37" s="88" t="s">
        <v>32</v>
      </c>
      <c r="C37" s="79" t="s">
        <v>28</v>
      </c>
      <c r="D37" s="164" t="s">
        <v>119</v>
      </c>
      <c r="E37" s="173"/>
      <c r="F37" s="174" t="s">
        <v>293</v>
      </c>
      <c r="G37" s="174">
        <v>38</v>
      </c>
      <c r="H37" s="79">
        <f t="shared" si="0"/>
        <v>0</v>
      </c>
      <c r="I37" s="79">
        <f t="shared" si="1"/>
        <v>100</v>
      </c>
      <c r="J37" s="175"/>
      <c r="K37" s="176"/>
      <c r="L37" s="176"/>
      <c r="M37" s="79">
        <f t="shared" si="2"/>
        <v>0</v>
      </c>
      <c r="N37" s="79">
        <f t="shared" si="3"/>
        <v>0</v>
      </c>
      <c r="O37" s="177"/>
      <c r="P37" s="89">
        <f t="shared" si="4"/>
        <v>100</v>
      </c>
      <c r="Q37" s="89">
        <f t="shared" si="5"/>
      </c>
      <c r="R37" s="178"/>
    </row>
    <row r="38" spans="1:18" ht="12.75">
      <c r="A38" s="53">
        <v>54</v>
      </c>
      <c r="B38" s="60" t="s">
        <v>270</v>
      </c>
      <c r="C38" s="15" t="s">
        <v>271</v>
      </c>
      <c r="D38" s="93" t="s">
        <v>272</v>
      </c>
      <c r="E38" s="16"/>
      <c r="F38" s="117" t="s">
        <v>293</v>
      </c>
      <c r="G38" s="117"/>
      <c r="H38" s="15">
        <f t="shared" si="0"/>
        <v>0</v>
      </c>
      <c r="I38" s="15">
        <f t="shared" si="1"/>
        <v>100</v>
      </c>
      <c r="J38" s="17"/>
      <c r="K38" s="13"/>
      <c r="L38" s="13"/>
      <c r="M38" s="15">
        <f t="shared" si="2"/>
        <v>0</v>
      </c>
      <c r="N38" s="15">
        <f t="shared" si="3"/>
        <v>0</v>
      </c>
      <c r="O38" s="5"/>
      <c r="P38" s="4">
        <f t="shared" si="4"/>
        <v>100</v>
      </c>
      <c r="Q38" s="4">
        <f t="shared" si="5"/>
      </c>
      <c r="R38" s="76"/>
    </row>
    <row r="39" spans="1:18" ht="12.75">
      <c r="A39" s="132">
        <v>3</v>
      </c>
      <c r="B39" s="60" t="s">
        <v>76</v>
      </c>
      <c r="C39" s="15" t="s">
        <v>28</v>
      </c>
      <c r="D39" s="93" t="s">
        <v>149</v>
      </c>
      <c r="E39" s="16"/>
      <c r="F39" s="117" t="s">
        <v>293</v>
      </c>
      <c r="G39" s="117"/>
      <c r="H39" s="15">
        <f t="shared" si="0"/>
        <v>0</v>
      </c>
      <c r="I39" s="15">
        <f t="shared" si="1"/>
        <v>100</v>
      </c>
      <c r="J39" s="17"/>
      <c r="K39" s="13"/>
      <c r="L39" s="13"/>
      <c r="M39" s="15">
        <f t="shared" si="2"/>
        <v>0</v>
      </c>
      <c r="N39" s="15">
        <f t="shared" si="3"/>
        <v>0</v>
      </c>
      <c r="O39" s="5"/>
      <c r="P39" s="4">
        <f t="shared" si="4"/>
        <v>100</v>
      </c>
      <c r="Q39" s="4">
        <f t="shared" si="5"/>
      </c>
      <c r="R39" s="76"/>
    </row>
    <row r="40" spans="1:18" ht="12.75">
      <c r="A40" s="132">
        <v>4</v>
      </c>
      <c r="B40" s="60" t="s">
        <v>65</v>
      </c>
      <c r="C40" s="15" t="s">
        <v>28</v>
      </c>
      <c r="D40" s="93" t="s">
        <v>154</v>
      </c>
      <c r="E40" s="16"/>
      <c r="F40" s="117" t="s">
        <v>293</v>
      </c>
      <c r="G40" s="117"/>
      <c r="H40" s="15">
        <f t="shared" si="0"/>
        <v>0</v>
      </c>
      <c r="I40" s="15">
        <f t="shared" si="1"/>
        <v>100</v>
      </c>
      <c r="J40" s="17"/>
      <c r="K40" s="13"/>
      <c r="L40" s="13"/>
      <c r="M40" s="15">
        <f t="shared" si="2"/>
        <v>0</v>
      </c>
      <c r="N40" s="15">
        <f t="shared" si="3"/>
        <v>0</v>
      </c>
      <c r="O40" s="5"/>
      <c r="P40" s="4">
        <f t="shared" si="4"/>
        <v>100</v>
      </c>
      <c r="Q40" s="4">
        <f t="shared" si="5"/>
      </c>
      <c r="R40" s="76"/>
    </row>
    <row r="41" spans="1:18" ht="12.75">
      <c r="A41" s="132">
        <v>9</v>
      </c>
      <c r="B41" s="60" t="s">
        <v>115</v>
      </c>
      <c r="C41" s="15" t="s">
        <v>116</v>
      </c>
      <c r="D41" s="93" t="s">
        <v>117</v>
      </c>
      <c r="E41" s="16"/>
      <c r="F41" s="117" t="s">
        <v>293</v>
      </c>
      <c r="G41" s="13"/>
      <c r="H41" s="15">
        <f t="shared" si="0"/>
        <v>0</v>
      </c>
      <c r="I41" s="15">
        <f t="shared" si="1"/>
        <v>100</v>
      </c>
      <c r="J41" s="17"/>
      <c r="K41" s="13"/>
      <c r="L41" s="13"/>
      <c r="M41" s="15">
        <f t="shared" si="2"/>
        <v>0</v>
      </c>
      <c r="N41" s="15">
        <f t="shared" si="3"/>
        <v>0</v>
      </c>
      <c r="O41" s="5"/>
      <c r="P41" s="4">
        <f t="shared" si="4"/>
        <v>100</v>
      </c>
      <c r="Q41" s="4">
        <f t="shared" si="5"/>
      </c>
      <c r="R41" s="76"/>
    </row>
    <row r="42" spans="1:18" ht="12.75">
      <c r="A42" s="53">
        <v>10</v>
      </c>
      <c r="B42" s="56" t="s">
        <v>50</v>
      </c>
      <c r="C42" s="4" t="s">
        <v>28</v>
      </c>
      <c r="D42" s="42" t="s">
        <v>55</v>
      </c>
      <c r="E42" s="16"/>
      <c r="F42" s="110" t="s">
        <v>293</v>
      </c>
      <c r="G42" s="110"/>
      <c r="H42" s="15">
        <f aca="true" t="shared" si="6" ref="H42:H73">IF((G42-$F$8)&lt;0,0,IF(G42&gt;$I$8,"снят",(G42-$F$8)))</f>
        <v>0</v>
      </c>
      <c r="I42" s="15">
        <f aca="true" t="shared" si="7" ref="I42:I73">IF(OR(F42="снят",H42="снят"),100,F42+H42)</f>
        <v>100</v>
      </c>
      <c r="J42" s="17"/>
      <c r="K42" s="13"/>
      <c r="L42" s="13"/>
      <c r="M42" s="15">
        <f aca="true" t="shared" si="8" ref="M42:M73">IF((L42-$K$8)&lt;0,0,IF(L42&gt;$N$8,"снят",(L42-$K$8)))</f>
        <v>0</v>
      </c>
      <c r="N42" s="15">
        <f aca="true" t="shared" si="9" ref="N42:N73">IF(OR(K42="снят",M42="снят"),100,K42+M42)</f>
        <v>0</v>
      </c>
      <c r="O42" s="5"/>
      <c r="P42" s="4">
        <f aca="true" t="shared" si="10" ref="P42:P61">I42+N42</f>
        <v>100</v>
      </c>
      <c r="Q42" s="4">
        <f aca="true" t="shared" si="11" ref="Q42:Q73">IF(P42&lt;100,G42+L42,"")</f>
      </c>
      <c r="R42" s="76"/>
    </row>
    <row r="43" spans="1:18" ht="12.75">
      <c r="A43" s="53">
        <v>12</v>
      </c>
      <c r="B43" s="56" t="s">
        <v>50</v>
      </c>
      <c r="C43" s="4" t="s">
        <v>28</v>
      </c>
      <c r="D43" s="96" t="s">
        <v>118</v>
      </c>
      <c r="E43" s="16"/>
      <c r="F43" s="110" t="s">
        <v>293</v>
      </c>
      <c r="G43" s="110"/>
      <c r="H43" s="15">
        <f t="shared" si="6"/>
        <v>0</v>
      </c>
      <c r="I43" s="15">
        <f t="shared" si="7"/>
        <v>100</v>
      </c>
      <c r="J43" s="17"/>
      <c r="K43" s="13"/>
      <c r="L43" s="13"/>
      <c r="M43" s="15">
        <f t="shared" si="8"/>
        <v>0</v>
      </c>
      <c r="N43" s="15">
        <f t="shared" si="9"/>
        <v>0</v>
      </c>
      <c r="O43" s="5"/>
      <c r="P43" s="4">
        <f t="shared" si="10"/>
        <v>100</v>
      </c>
      <c r="Q43" s="4">
        <f t="shared" si="11"/>
      </c>
      <c r="R43" s="76"/>
    </row>
    <row r="44" spans="1:18" ht="12.75">
      <c r="A44" s="53">
        <v>17</v>
      </c>
      <c r="B44" s="60" t="s">
        <v>91</v>
      </c>
      <c r="C44" s="15" t="s">
        <v>28</v>
      </c>
      <c r="D44" s="126" t="s">
        <v>168</v>
      </c>
      <c r="E44" s="16"/>
      <c r="F44" s="110" t="s">
        <v>293</v>
      </c>
      <c r="G44" s="110"/>
      <c r="H44" s="15">
        <f t="shared" si="6"/>
        <v>0</v>
      </c>
      <c r="I44" s="15">
        <f t="shared" si="7"/>
        <v>100</v>
      </c>
      <c r="J44" s="17"/>
      <c r="K44" s="13"/>
      <c r="L44" s="13"/>
      <c r="M44" s="15">
        <f t="shared" si="8"/>
        <v>0</v>
      </c>
      <c r="N44" s="15">
        <f t="shared" si="9"/>
        <v>0</v>
      </c>
      <c r="O44" s="5"/>
      <c r="P44" s="4">
        <f t="shared" si="10"/>
        <v>100</v>
      </c>
      <c r="Q44" s="4">
        <f t="shared" si="11"/>
      </c>
      <c r="R44" s="76"/>
    </row>
    <row r="45" spans="1:18" ht="12.75">
      <c r="A45" s="53">
        <v>19</v>
      </c>
      <c r="B45" s="56" t="s">
        <v>187</v>
      </c>
      <c r="C45" s="6" t="s">
        <v>28</v>
      </c>
      <c r="D45" s="157" t="s">
        <v>188</v>
      </c>
      <c r="E45" s="16"/>
      <c r="F45" s="110" t="s">
        <v>293</v>
      </c>
      <c r="G45" s="110"/>
      <c r="H45" s="15">
        <f t="shared" si="6"/>
        <v>0</v>
      </c>
      <c r="I45" s="15">
        <f t="shared" si="7"/>
        <v>100</v>
      </c>
      <c r="J45" s="17"/>
      <c r="K45" s="13"/>
      <c r="L45" s="13"/>
      <c r="M45" s="15">
        <f t="shared" si="8"/>
        <v>0</v>
      </c>
      <c r="N45" s="15">
        <f t="shared" si="9"/>
        <v>0</v>
      </c>
      <c r="O45" s="5"/>
      <c r="P45" s="4">
        <f t="shared" si="10"/>
        <v>100</v>
      </c>
      <c r="Q45" s="4">
        <f t="shared" si="11"/>
      </c>
      <c r="R45" s="76"/>
    </row>
    <row r="46" spans="1:18" ht="12.75">
      <c r="A46" s="53">
        <v>21</v>
      </c>
      <c r="B46" s="147" t="s">
        <v>187</v>
      </c>
      <c r="C46" s="148" t="s">
        <v>28</v>
      </c>
      <c r="D46" s="151" t="s">
        <v>189</v>
      </c>
      <c r="E46" s="16"/>
      <c r="F46" s="110" t="s">
        <v>293</v>
      </c>
      <c r="G46" s="13"/>
      <c r="H46" s="15">
        <f t="shared" si="6"/>
        <v>0</v>
      </c>
      <c r="I46" s="15">
        <f t="shared" si="7"/>
        <v>100</v>
      </c>
      <c r="J46" s="17"/>
      <c r="K46" s="13"/>
      <c r="L46" s="13"/>
      <c r="M46" s="15">
        <f t="shared" si="8"/>
        <v>0</v>
      </c>
      <c r="N46" s="15">
        <f t="shared" si="9"/>
        <v>0</v>
      </c>
      <c r="O46" s="5"/>
      <c r="P46" s="4">
        <f t="shared" si="10"/>
        <v>100</v>
      </c>
      <c r="Q46" s="4">
        <f t="shared" si="11"/>
      </c>
      <c r="R46" s="76"/>
    </row>
    <row r="47" spans="1:18" ht="12.75">
      <c r="A47" s="53">
        <v>23</v>
      </c>
      <c r="B47" s="60" t="s">
        <v>89</v>
      </c>
      <c r="C47" s="15" t="s">
        <v>28</v>
      </c>
      <c r="D47" s="93" t="s">
        <v>165</v>
      </c>
      <c r="E47" s="16"/>
      <c r="F47" s="110" t="s">
        <v>293</v>
      </c>
      <c r="G47" s="110"/>
      <c r="H47" s="15">
        <f t="shared" si="6"/>
        <v>0</v>
      </c>
      <c r="I47" s="15">
        <f t="shared" si="7"/>
        <v>100</v>
      </c>
      <c r="J47" s="17"/>
      <c r="K47" s="13"/>
      <c r="L47" s="13"/>
      <c r="M47" s="15">
        <f t="shared" si="8"/>
        <v>0</v>
      </c>
      <c r="N47" s="15">
        <f t="shared" si="9"/>
        <v>0</v>
      </c>
      <c r="O47" s="5"/>
      <c r="P47" s="4">
        <f t="shared" si="10"/>
        <v>100</v>
      </c>
      <c r="Q47" s="4">
        <f t="shared" si="11"/>
      </c>
      <c r="R47" s="76"/>
    </row>
    <row r="48" spans="1:18" ht="12.75">
      <c r="A48" s="53">
        <v>27</v>
      </c>
      <c r="B48" s="60" t="s">
        <v>39</v>
      </c>
      <c r="C48" s="15" t="s">
        <v>29</v>
      </c>
      <c r="D48" s="98" t="s">
        <v>40</v>
      </c>
      <c r="E48" s="16"/>
      <c r="F48" s="110" t="s">
        <v>293</v>
      </c>
      <c r="G48" s="110"/>
      <c r="H48" s="15">
        <f t="shared" si="6"/>
        <v>0</v>
      </c>
      <c r="I48" s="15">
        <f t="shared" si="7"/>
        <v>100</v>
      </c>
      <c r="J48" s="17"/>
      <c r="K48" s="13"/>
      <c r="L48" s="13"/>
      <c r="M48" s="15">
        <f t="shared" si="8"/>
        <v>0</v>
      </c>
      <c r="N48" s="15">
        <f t="shared" si="9"/>
        <v>0</v>
      </c>
      <c r="O48" s="5"/>
      <c r="P48" s="4">
        <f t="shared" si="10"/>
        <v>100</v>
      </c>
      <c r="Q48" s="4">
        <f t="shared" si="11"/>
      </c>
      <c r="R48" s="76"/>
    </row>
    <row r="49" spans="1:18" ht="12.75">
      <c r="A49" s="53">
        <v>28</v>
      </c>
      <c r="B49" s="56" t="s">
        <v>223</v>
      </c>
      <c r="C49" s="4" t="s">
        <v>28</v>
      </c>
      <c r="D49" s="96" t="s">
        <v>226</v>
      </c>
      <c r="E49" s="16"/>
      <c r="F49" s="110" t="s">
        <v>293</v>
      </c>
      <c r="G49" s="110"/>
      <c r="H49" s="15">
        <f t="shared" si="6"/>
        <v>0</v>
      </c>
      <c r="I49" s="15">
        <f t="shared" si="7"/>
        <v>100</v>
      </c>
      <c r="J49" s="17"/>
      <c r="K49" s="13"/>
      <c r="L49" s="13"/>
      <c r="M49" s="15">
        <f t="shared" si="8"/>
        <v>0</v>
      </c>
      <c r="N49" s="15">
        <f t="shared" si="9"/>
        <v>0</v>
      </c>
      <c r="O49" s="5"/>
      <c r="P49" s="4">
        <f t="shared" si="10"/>
        <v>100</v>
      </c>
      <c r="Q49" s="4">
        <f t="shared" si="11"/>
      </c>
      <c r="R49" s="76"/>
    </row>
    <row r="50" spans="1:18" ht="12.75">
      <c r="A50" s="53">
        <v>30</v>
      </c>
      <c r="B50" s="56" t="s">
        <v>223</v>
      </c>
      <c r="C50" s="4" t="s">
        <v>28</v>
      </c>
      <c r="D50" s="42" t="s">
        <v>224</v>
      </c>
      <c r="E50" s="16"/>
      <c r="F50" s="110" t="s">
        <v>293</v>
      </c>
      <c r="G50" s="110"/>
      <c r="H50" s="15">
        <f t="shared" si="6"/>
        <v>0</v>
      </c>
      <c r="I50" s="15">
        <f t="shared" si="7"/>
        <v>100</v>
      </c>
      <c r="J50" s="17"/>
      <c r="K50" s="13"/>
      <c r="L50" s="13"/>
      <c r="M50" s="15">
        <f t="shared" si="8"/>
        <v>0</v>
      </c>
      <c r="N50" s="15">
        <f t="shared" si="9"/>
        <v>0</v>
      </c>
      <c r="O50" s="5"/>
      <c r="P50" s="4">
        <f t="shared" si="10"/>
        <v>100</v>
      </c>
      <c r="Q50" s="4">
        <f t="shared" si="11"/>
      </c>
      <c r="R50" s="76"/>
    </row>
    <row r="51" spans="1:18" ht="12.75">
      <c r="A51" s="53">
        <v>31</v>
      </c>
      <c r="B51" s="56" t="s">
        <v>201</v>
      </c>
      <c r="C51" s="4" t="s">
        <v>30</v>
      </c>
      <c r="D51" s="42" t="s">
        <v>202</v>
      </c>
      <c r="E51" s="16"/>
      <c r="F51" s="110" t="s">
        <v>293</v>
      </c>
      <c r="G51" s="110"/>
      <c r="H51" s="15">
        <f t="shared" si="6"/>
        <v>0</v>
      </c>
      <c r="I51" s="15">
        <f t="shared" si="7"/>
        <v>100</v>
      </c>
      <c r="J51" s="17"/>
      <c r="K51" s="13"/>
      <c r="L51" s="13"/>
      <c r="M51" s="15">
        <f t="shared" si="8"/>
        <v>0</v>
      </c>
      <c r="N51" s="15">
        <f t="shared" si="9"/>
        <v>0</v>
      </c>
      <c r="O51" s="5"/>
      <c r="P51" s="4">
        <f t="shared" si="10"/>
        <v>100</v>
      </c>
      <c r="Q51" s="4">
        <f t="shared" si="11"/>
      </c>
      <c r="R51" s="76"/>
    </row>
    <row r="52" spans="1:18" ht="12.75">
      <c r="A52" s="53">
        <v>32</v>
      </c>
      <c r="B52" s="60" t="s">
        <v>203</v>
      </c>
      <c r="C52" s="15" t="s">
        <v>204</v>
      </c>
      <c r="D52" s="93" t="s">
        <v>205</v>
      </c>
      <c r="E52" s="16"/>
      <c r="F52" s="110" t="s">
        <v>293</v>
      </c>
      <c r="G52" s="110"/>
      <c r="H52" s="15">
        <f t="shared" si="6"/>
        <v>0</v>
      </c>
      <c r="I52" s="15">
        <f t="shared" si="7"/>
        <v>100</v>
      </c>
      <c r="J52" s="17"/>
      <c r="K52" s="13"/>
      <c r="L52" s="13"/>
      <c r="M52" s="15">
        <f t="shared" si="8"/>
        <v>0</v>
      </c>
      <c r="N52" s="15">
        <f t="shared" si="9"/>
        <v>0</v>
      </c>
      <c r="O52" s="5"/>
      <c r="P52" s="4">
        <f t="shared" si="10"/>
        <v>100</v>
      </c>
      <c r="Q52" s="4">
        <f t="shared" si="11"/>
      </c>
      <c r="R52" s="76"/>
    </row>
    <row r="53" spans="1:18" ht="12.75">
      <c r="A53" s="53">
        <v>33</v>
      </c>
      <c r="B53" s="56" t="s">
        <v>206</v>
      </c>
      <c r="C53" s="4" t="s">
        <v>31</v>
      </c>
      <c r="D53" s="96" t="s">
        <v>207</v>
      </c>
      <c r="E53" s="16"/>
      <c r="F53" s="110" t="s">
        <v>293</v>
      </c>
      <c r="G53" s="110"/>
      <c r="H53" s="15">
        <f t="shared" si="6"/>
        <v>0</v>
      </c>
      <c r="I53" s="15">
        <f t="shared" si="7"/>
        <v>100</v>
      </c>
      <c r="J53" s="17"/>
      <c r="K53" s="13"/>
      <c r="L53" s="13"/>
      <c r="M53" s="15">
        <f t="shared" si="8"/>
        <v>0</v>
      </c>
      <c r="N53" s="15">
        <f t="shared" si="9"/>
        <v>0</v>
      </c>
      <c r="O53" s="5"/>
      <c r="P53" s="4">
        <f t="shared" si="10"/>
        <v>100</v>
      </c>
      <c r="Q53" s="4">
        <f t="shared" si="11"/>
      </c>
      <c r="R53" s="76"/>
    </row>
    <row r="54" spans="1:18" ht="12.75">
      <c r="A54" s="53">
        <v>34</v>
      </c>
      <c r="B54" s="56" t="s">
        <v>180</v>
      </c>
      <c r="C54" s="4" t="s">
        <v>28</v>
      </c>
      <c r="D54" s="42" t="s">
        <v>219</v>
      </c>
      <c r="E54" s="16"/>
      <c r="F54" s="110" t="s">
        <v>293</v>
      </c>
      <c r="G54" s="13"/>
      <c r="H54" s="15">
        <f t="shared" si="6"/>
        <v>0</v>
      </c>
      <c r="I54" s="15">
        <f t="shared" si="7"/>
        <v>100</v>
      </c>
      <c r="J54" s="17"/>
      <c r="K54" s="13"/>
      <c r="L54" s="13"/>
      <c r="M54" s="15">
        <f t="shared" si="8"/>
        <v>0</v>
      </c>
      <c r="N54" s="15">
        <f t="shared" si="9"/>
        <v>0</v>
      </c>
      <c r="O54" s="5"/>
      <c r="P54" s="4">
        <f t="shared" si="10"/>
        <v>100</v>
      </c>
      <c r="Q54" s="4">
        <f t="shared" si="11"/>
      </c>
      <c r="R54" s="76"/>
    </row>
    <row r="55" spans="1:18" ht="12.75">
      <c r="A55" s="53">
        <v>35</v>
      </c>
      <c r="B55" s="56" t="s">
        <v>220</v>
      </c>
      <c r="C55" s="4" t="s">
        <v>28</v>
      </c>
      <c r="D55" s="42" t="s">
        <v>221</v>
      </c>
      <c r="E55" s="16"/>
      <c r="F55" s="110" t="s">
        <v>293</v>
      </c>
      <c r="G55" s="13"/>
      <c r="H55" s="15">
        <f t="shared" si="6"/>
        <v>0</v>
      </c>
      <c r="I55" s="15">
        <f t="shared" si="7"/>
        <v>100</v>
      </c>
      <c r="J55" s="17"/>
      <c r="K55" s="13"/>
      <c r="L55" s="13"/>
      <c r="M55" s="15">
        <f t="shared" si="8"/>
        <v>0</v>
      </c>
      <c r="N55" s="15">
        <f t="shared" si="9"/>
        <v>0</v>
      </c>
      <c r="O55" s="5"/>
      <c r="P55" s="4">
        <f t="shared" si="10"/>
        <v>100</v>
      </c>
      <c r="Q55" s="4">
        <f t="shared" si="11"/>
      </c>
      <c r="R55" s="76"/>
    </row>
    <row r="56" spans="1:18" ht="12.75">
      <c r="A56" s="53">
        <v>36</v>
      </c>
      <c r="B56" s="56" t="s">
        <v>214</v>
      </c>
      <c r="C56" s="4" t="s">
        <v>28</v>
      </c>
      <c r="D56" s="42" t="s">
        <v>222</v>
      </c>
      <c r="E56" s="16"/>
      <c r="F56" s="110" t="s">
        <v>293</v>
      </c>
      <c r="G56" s="13"/>
      <c r="H56" s="15">
        <f t="shared" si="6"/>
        <v>0</v>
      </c>
      <c r="I56" s="15">
        <f t="shared" si="7"/>
        <v>100</v>
      </c>
      <c r="J56" s="17"/>
      <c r="K56" s="13"/>
      <c r="L56" s="13"/>
      <c r="M56" s="15">
        <f t="shared" si="8"/>
        <v>0</v>
      </c>
      <c r="N56" s="15">
        <f t="shared" si="9"/>
        <v>0</v>
      </c>
      <c r="O56" s="5"/>
      <c r="P56" s="4">
        <f t="shared" si="10"/>
        <v>100</v>
      </c>
      <c r="Q56" s="4">
        <f t="shared" si="11"/>
      </c>
      <c r="R56" s="76"/>
    </row>
    <row r="57" spans="1:18" ht="12.75">
      <c r="A57" s="53">
        <v>39</v>
      </c>
      <c r="B57" s="60" t="s">
        <v>41</v>
      </c>
      <c r="C57" s="15" t="s">
        <v>28</v>
      </c>
      <c r="D57" s="93" t="s">
        <v>56</v>
      </c>
      <c r="E57" s="16"/>
      <c r="F57" s="110" t="s">
        <v>293</v>
      </c>
      <c r="G57" s="110"/>
      <c r="H57" s="15">
        <f t="shared" si="6"/>
        <v>0</v>
      </c>
      <c r="I57" s="15">
        <f t="shared" si="7"/>
        <v>100</v>
      </c>
      <c r="J57" s="17"/>
      <c r="K57" s="13"/>
      <c r="L57" s="13"/>
      <c r="M57" s="15">
        <f t="shared" si="8"/>
        <v>0</v>
      </c>
      <c r="N57" s="15">
        <f t="shared" si="9"/>
        <v>0</v>
      </c>
      <c r="O57" s="5"/>
      <c r="P57" s="4">
        <f t="shared" si="10"/>
        <v>100</v>
      </c>
      <c r="Q57" s="4">
        <f t="shared" si="11"/>
      </c>
      <c r="R57" s="76"/>
    </row>
    <row r="58" spans="1:18" ht="12.75">
      <c r="A58" s="53">
        <v>45</v>
      </c>
      <c r="B58" s="56" t="s">
        <v>216</v>
      </c>
      <c r="C58" s="4" t="s">
        <v>29</v>
      </c>
      <c r="D58" s="42" t="s">
        <v>217</v>
      </c>
      <c r="E58" s="16"/>
      <c r="F58" s="110" t="s">
        <v>293</v>
      </c>
      <c r="G58" s="110"/>
      <c r="H58" s="15">
        <f t="shared" si="6"/>
        <v>0</v>
      </c>
      <c r="I58" s="15">
        <f t="shared" si="7"/>
        <v>100</v>
      </c>
      <c r="J58" s="17"/>
      <c r="K58" s="13"/>
      <c r="L58" s="13"/>
      <c r="M58" s="15">
        <f t="shared" si="8"/>
        <v>0</v>
      </c>
      <c r="N58" s="15">
        <f t="shared" si="9"/>
        <v>0</v>
      </c>
      <c r="O58" s="5"/>
      <c r="P58" s="4">
        <f t="shared" si="10"/>
        <v>100</v>
      </c>
      <c r="Q58" s="4">
        <f t="shared" si="11"/>
      </c>
      <c r="R58" s="76"/>
    </row>
    <row r="59" spans="1:18" ht="12.75">
      <c r="A59" s="53">
        <v>52</v>
      </c>
      <c r="B59" s="60" t="s">
        <v>265</v>
      </c>
      <c r="C59" s="15" t="s">
        <v>60</v>
      </c>
      <c r="D59" s="98" t="s">
        <v>266</v>
      </c>
      <c r="E59" s="16"/>
      <c r="F59" s="110">
        <v>20</v>
      </c>
      <c r="G59" s="110">
        <v>58.22</v>
      </c>
      <c r="H59" s="15" t="str">
        <f t="shared" si="6"/>
        <v>снят</v>
      </c>
      <c r="I59" s="15">
        <f t="shared" si="7"/>
        <v>100</v>
      </c>
      <c r="J59" s="17"/>
      <c r="K59" s="13"/>
      <c r="L59" s="13"/>
      <c r="M59" s="15">
        <f t="shared" si="8"/>
        <v>0</v>
      </c>
      <c r="N59" s="15">
        <f t="shared" si="9"/>
        <v>0</v>
      </c>
      <c r="O59" s="5"/>
      <c r="P59" s="4">
        <f t="shared" si="10"/>
        <v>100</v>
      </c>
      <c r="Q59" s="4">
        <f t="shared" si="11"/>
      </c>
      <c r="R59" s="76"/>
    </row>
    <row r="60" spans="1:18" ht="12.75">
      <c r="A60" s="53">
        <v>53</v>
      </c>
      <c r="B60" s="60" t="s">
        <v>267</v>
      </c>
      <c r="C60" s="15" t="s">
        <v>268</v>
      </c>
      <c r="D60" s="93" t="s">
        <v>269</v>
      </c>
      <c r="E60" s="16"/>
      <c r="F60" s="117" t="s">
        <v>293</v>
      </c>
      <c r="G60" s="110"/>
      <c r="H60" s="15">
        <f t="shared" si="6"/>
        <v>0</v>
      </c>
      <c r="I60" s="15">
        <f t="shared" si="7"/>
        <v>100</v>
      </c>
      <c r="J60" s="17"/>
      <c r="K60" s="13"/>
      <c r="L60" s="13"/>
      <c r="M60" s="15">
        <f t="shared" si="8"/>
        <v>0</v>
      </c>
      <c r="N60" s="15">
        <f t="shared" si="9"/>
        <v>0</v>
      </c>
      <c r="O60" s="5"/>
      <c r="P60" s="4">
        <f t="shared" si="10"/>
        <v>100</v>
      </c>
      <c r="Q60" s="4">
        <f t="shared" si="11"/>
      </c>
      <c r="R60" s="76"/>
    </row>
    <row r="61" spans="1:18" ht="12.75">
      <c r="A61" s="86">
        <v>2</v>
      </c>
      <c r="B61" s="60" t="s">
        <v>265</v>
      </c>
      <c r="C61" s="15" t="s">
        <v>60</v>
      </c>
      <c r="D61" s="93" t="s">
        <v>273</v>
      </c>
      <c r="E61" s="16"/>
      <c r="F61" s="110" t="s">
        <v>293</v>
      </c>
      <c r="G61" s="110"/>
      <c r="H61" s="15">
        <f t="shared" si="6"/>
        <v>0</v>
      </c>
      <c r="I61" s="15">
        <f t="shared" si="7"/>
        <v>100</v>
      </c>
      <c r="J61" s="17"/>
      <c r="K61" s="13"/>
      <c r="L61" s="13"/>
      <c r="M61" s="15">
        <f t="shared" si="8"/>
        <v>0</v>
      </c>
      <c r="N61" s="15">
        <f t="shared" si="9"/>
        <v>0</v>
      </c>
      <c r="O61" s="5"/>
      <c r="P61" s="4">
        <f t="shared" si="10"/>
        <v>100</v>
      </c>
      <c r="Q61" s="4">
        <f t="shared" si="11"/>
      </c>
      <c r="R61" s="76"/>
    </row>
  </sheetData>
  <sheetProtection sort="0"/>
  <printOptions/>
  <pageMargins left="0.32" right="0.3" top="0.27" bottom="0.36" header="0.17" footer="0.16"/>
  <pageSetup horizontalDpi="300" verticalDpi="300" orientation="landscape" paperSize="9" scale="89" r:id="rId1"/>
  <headerFooter alignWithMargins="0">
    <oddFooter>&amp;C&amp;P&amp;R&amp;"Arial,курсив"&amp;A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80" zoomScaleNormal="80" zoomScalePageLayoutView="0" workbookViewId="0" topLeftCell="A1">
      <pane xSplit="4" topLeftCell="E1" activePane="topRight" state="frozen"/>
      <selection pane="topLeft" activeCell="A1" sqref="A1"/>
      <selection pane="topRight" activeCell="D10" sqref="D10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5.375" style="0" customWidth="1"/>
    <col min="4" max="4" width="22.375" style="0" customWidth="1"/>
    <col min="5" max="5" width="0.74609375" style="0" customWidth="1"/>
    <col min="6" max="6" width="8.625" style="0" customWidth="1"/>
    <col min="7" max="7" width="7.875" style="0" customWidth="1"/>
    <col min="8" max="8" width="9.00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5.75390625" style="36" customWidth="1"/>
  </cols>
  <sheetData>
    <row r="1" spans="1:12" ht="20.25">
      <c r="A1" s="1" t="s">
        <v>0</v>
      </c>
      <c r="F1" s="19" t="s">
        <v>107</v>
      </c>
      <c r="G1" s="20"/>
      <c r="H1" s="61"/>
      <c r="I1" s="20"/>
      <c r="J1" s="20"/>
      <c r="K1" s="3"/>
      <c r="L1" s="3"/>
    </row>
    <row r="3" spans="2:9" ht="18">
      <c r="B3" s="9" t="s">
        <v>15</v>
      </c>
      <c r="C3" s="20" t="s">
        <v>288</v>
      </c>
      <c r="D3" s="20"/>
      <c r="E3" s="3"/>
      <c r="G3" t="s">
        <v>1</v>
      </c>
      <c r="I3" s="22" t="s">
        <v>27</v>
      </c>
    </row>
    <row r="4" ht="12.75">
      <c r="N4" s="3"/>
    </row>
    <row r="5" spans="6:14" ht="12.75">
      <c r="F5" s="101" t="s">
        <v>21</v>
      </c>
      <c r="G5" s="100"/>
      <c r="H5" s="100"/>
      <c r="I5" s="102">
        <v>146</v>
      </c>
      <c r="K5" s="18" t="s">
        <v>2</v>
      </c>
      <c r="N5" s="23">
        <v>142</v>
      </c>
    </row>
    <row r="6" spans="2:13" ht="12.75">
      <c r="B6" s="8" t="s">
        <v>16</v>
      </c>
      <c r="C6" s="23">
        <v>31</v>
      </c>
      <c r="F6" s="100" t="s">
        <v>20</v>
      </c>
      <c r="G6" s="100"/>
      <c r="H6" s="103">
        <f>I5/F8</f>
        <v>3.8421052631578947</v>
      </c>
      <c r="I6" s="100"/>
      <c r="K6" s="2" t="s">
        <v>20</v>
      </c>
      <c r="M6" s="24">
        <f>N5/K8</f>
        <v>3.8378378378378377</v>
      </c>
    </row>
    <row r="7" spans="6:14" ht="13.5" thickBot="1">
      <c r="F7" s="100" t="s">
        <v>3</v>
      </c>
      <c r="G7" s="104"/>
      <c r="H7" s="100"/>
      <c r="I7" s="100" t="s">
        <v>4</v>
      </c>
      <c r="K7" t="s">
        <v>3</v>
      </c>
      <c r="L7" s="3"/>
      <c r="N7" t="s">
        <v>4</v>
      </c>
    </row>
    <row r="8" spans="1:18" ht="21" thickBot="1">
      <c r="A8" s="25" t="s">
        <v>18</v>
      </c>
      <c r="B8" s="3"/>
      <c r="C8" s="3"/>
      <c r="D8" s="3"/>
      <c r="E8" s="3"/>
      <c r="F8" s="105">
        <v>38</v>
      </c>
      <c r="G8" s="104"/>
      <c r="H8" s="106"/>
      <c r="I8" s="105">
        <v>57</v>
      </c>
      <c r="J8" s="3"/>
      <c r="K8" s="26">
        <v>37</v>
      </c>
      <c r="L8" s="27"/>
      <c r="M8" s="28"/>
      <c r="N8" s="26">
        <v>48</v>
      </c>
      <c r="O8" s="27"/>
      <c r="P8" s="3"/>
      <c r="Q8" s="3"/>
      <c r="R8" s="3"/>
    </row>
    <row r="9" spans="1:20" s="11" customFormat="1" ht="39.75" customHeight="1" thickBot="1">
      <c r="A9" s="29" t="s">
        <v>6</v>
      </c>
      <c r="B9" s="30" t="s">
        <v>23</v>
      </c>
      <c r="C9" s="30" t="s">
        <v>7</v>
      </c>
      <c r="D9" s="30" t="s">
        <v>8</v>
      </c>
      <c r="E9" s="31"/>
      <c r="F9" s="30" t="s">
        <v>9</v>
      </c>
      <c r="G9" s="30" t="s">
        <v>10</v>
      </c>
      <c r="H9" s="30" t="s">
        <v>11</v>
      </c>
      <c r="I9" s="30" t="s">
        <v>12</v>
      </c>
      <c r="J9" s="31"/>
      <c r="K9" s="30" t="s">
        <v>9</v>
      </c>
      <c r="L9" s="30" t="s">
        <v>10</v>
      </c>
      <c r="M9" s="30" t="s">
        <v>11</v>
      </c>
      <c r="N9" s="30" t="s">
        <v>12</v>
      </c>
      <c r="O9" s="31"/>
      <c r="P9" s="30" t="s">
        <v>13</v>
      </c>
      <c r="Q9" s="30" t="s">
        <v>14</v>
      </c>
      <c r="R9" s="32" t="s">
        <v>17</v>
      </c>
      <c r="S9" s="38"/>
      <c r="T9" s="12"/>
    </row>
    <row r="10" spans="1:18" ht="12.75">
      <c r="A10" s="54">
        <v>68</v>
      </c>
      <c r="B10" s="56" t="s">
        <v>65</v>
      </c>
      <c r="C10" s="4" t="s">
        <v>31</v>
      </c>
      <c r="D10" s="42" t="s">
        <v>262</v>
      </c>
      <c r="E10" s="16"/>
      <c r="F10" s="110">
        <v>0</v>
      </c>
      <c r="G10" s="110">
        <v>37.97</v>
      </c>
      <c r="H10" s="15">
        <f aca="true" t="shared" si="0" ref="H10:H37">IF((G10-$F$8)&lt;0,0,IF(G10&gt;$I$8,"снят",(G10-$F$8)))</f>
        <v>0</v>
      </c>
      <c r="I10" s="15">
        <f aca="true" t="shared" si="1" ref="I10:I37">IF(OR(F10="снят",H10="снят"),100,F10+H10)</f>
        <v>0</v>
      </c>
      <c r="J10" s="17"/>
      <c r="K10" s="13">
        <v>0</v>
      </c>
      <c r="L10" s="13">
        <v>36.81</v>
      </c>
      <c r="M10" s="15">
        <f aca="true" t="shared" si="2" ref="M10:M37">IF((L10-$K$8)&lt;0,0,IF(L10&gt;$N$8,"снят",(L10-$K$8)))</f>
        <v>0</v>
      </c>
      <c r="N10" s="15">
        <f aca="true" t="shared" si="3" ref="N10:N37">IF(OR(K10="снят",M10="снят"),100,K10+M10)</f>
        <v>0</v>
      </c>
      <c r="O10" s="5"/>
      <c r="P10" s="4">
        <f aca="true" t="shared" si="4" ref="P10:P37">I10+N10</f>
        <v>0</v>
      </c>
      <c r="Q10" s="4">
        <f aca="true" t="shared" si="5" ref="Q10:Q37">IF(P10&lt;100,G10+L10,"")</f>
        <v>74.78</v>
      </c>
      <c r="R10" s="76">
        <v>1</v>
      </c>
    </row>
    <row r="11" spans="1:18" ht="12.75">
      <c r="A11" s="54">
        <v>63</v>
      </c>
      <c r="B11" s="56" t="s">
        <v>32</v>
      </c>
      <c r="C11" s="4" t="s">
        <v>57</v>
      </c>
      <c r="D11" s="42" t="s">
        <v>48</v>
      </c>
      <c r="E11" s="16"/>
      <c r="F11" s="110">
        <v>0</v>
      </c>
      <c r="G11" s="110">
        <v>36.69</v>
      </c>
      <c r="H11" s="15">
        <f t="shared" si="0"/>
        <v>0</v>
      </c>
      <c r="I11" s="15">
        <f t="shared" si="1"/>
        <v>0</v>
      </c>
      <c r="J11" s="17"/>
      <c r="K11" s="13">
        <v>0</v>
      </c>
      <c r="L11" s="13">
        <v>38.9</v>
      </c>
      <c r="M11" s="15">
        <f t="shared" si="2"/>
        <v>1.8999999999999986</v>
      </c>
      <c r="N11" s="15">
        <f t="shared" si="3"/>
        <v>1.8999999999999986</v>
      </c>
      <c r="O11" s="5"/>
      <c r="P11" s="4">
        <f t="shared" si="4"/>
        <v>1.8999999999999986</v>
      </c>
      <c r="Q11" s="4">
        <f t="shared" si="5"/>
        <v>75.59</v>
      </c>
      <c r="R11" s="76">
        <v>2</v>
      </c>
    </row>
    <row r="12" spans="1:18" ht="12.75">
      <c r="A12" s="54">
        <v>85</v>
      </c>
      <c r="B12" s="60" t="s">
        <v>277</v>
      </c>
      <c r="C12" s="15" t="s">
        <v>278</v>
      </c>
      <c r="D12" s="93" t="s">
        <v>279</v>
      </c>
      <c r="E12" s="16"/>
      <c r="F12" s="110">
        <v>0</v>
      </c>
      <c r="G12" s="110">
        <v>39.3</v>
      </c>
      <c r="H12" s="15">
        <f t="shared" si="0"/>
        <v>1.2999999999999972</v>
      </c>
      <c r="I12" s="15">
        <f t="shared" si="1"/>
        <v>1.2999999999999972</v>
      </c>
      <c r="J12" s="17"/>
      <c r="K12" s="13">
        <v>0</v>
      </c>
      <c r="L12" s="13">
        <v>39.23</v>
      </c>
      <c r="M12" s="15">
        <f t="shared" si="2"/>
        <v>2.229999999999997</v>
      </c>
      <c r="N12" s="15">
        <f t="shared" si="3"/>
        <v>2.229999999999997</v>
      </c>
      <c r="O12" s="5"/>
      <c r="P12" s="4">
        <f t="shared" si="4"/>
        <v>3.529999999999994</v>
      </c>
      <c r="Q12" s="4">
        <f t="shared" si="5"/>
        <v>78.53</v>
      </c>
      <c r="R12" s="76">
        <v>3</v>
      </c>
    </row>
    <row r="13" spans="1:18" ht="12.75">
      <c r="A13" s="53">
        <v>62</v>
      </c>
      <c r="B13" s="56" t="s">
        <v>34</v>
      </c>
      <c r="C13" s="4" t="s">
        <v>57</v>
      </c>
      <c r="D13" s="42" t="s">
        <v>124</v>
      </c>
      <c r="E13" s="16"/>
      <c r="F13" s="110">
        <v>5</v>
      </c>
      <c r="G13" s="110">
        <v>38.16</v>
      </c>
      <c r="H13" s="15">
        <f t="shared" si="0"/>
        <v>0.1599999999999966</v>
      </c>
      <c r="I13" s="15">
        <f t="shared" si="1"/>
        <v>5.159999999999997</v>
      </c>
      <c r="J13" s="17"/>
      <c r="K13" s="13">
        <v>0</v>
      </c>
      <c r="L13" s="13">
        <v>36.63</v>
      </c>
      <c r="M13" s="15">
        <f t="shared" si="2"/>
        <v>0</v>
      </c>
      <c r="N13" s="15">
        <f t="shared" si="3"/>
        <v>0</v>
      </c>
      <c r="O13" s="5"/>
      <c r="P13" s="4">
        <f t="shared" si="4"/>
        <v>5.159999999999997</v>
      </c>
      <c r="Q13" s="4">
        <f t="shared" si="5"/>
        <v>74.78999999999999</v>
      </c>
      <c r="R13" s="76">
        <v>4</v>
      </c>
    </row>
    <row r="14" spans="1:18" ht="12.75">
      <c r="A14" s="53">
        <v>84</v>
      </c>
      <c r="B14" s="60" t="s">
        <v>34</v>
      </c>
      <c r="C14" s="15" t="s">
        <v>31</v>
      </c>
      <c r="D14" s="93" t="s">
        <v>122</v>
      </c>
      <c r="E14" s="16"/>
      <c r="F14" s="110">
        <v>0</v>
      </c>
      <c r="G14" s="110">
        <v>37.44</v>
      </c>
      <c r="H14" s="15">
        <f t="shared" si="0"/>
        <v>0</v>
      </c>
      <c r="I14" s="15">
        <f t="shared" si="1"/>
        <v>0</v>
      </c>
      <c r="J14" s="17"/>
      <c r="K14" s="13">
        <v>5</v>
      </c>
      <c r="L14" s="13">
        <v>39.72</v>
      </c>
      <c r="M14" s="15">
        <f t="shared" si="2"/>
        <v>2.719999999999999</v>
      </c>
      <c r="N14" s="15">
        <f t="shared" si="3"/>
        <v>7.719999999999999</v>
      </c>
      <c r="O14" s="5"/>
      <c r="P14" s="4">
        <f t="shared" si="4"/>
        <v>7.719999999999999</v>
      </c>
      <c r="Q14" s="4">
        <f t="shared" si="5"/>
        <v>77.16</v>
      </c>
      <c r="R14" s="76">
        <v>5</v>
      </c>
    </row>
    <row r="15" spans="1:18" ht="12.75">
      <c r="A15" s="53">
        <v>72</v>
      </c>
      <c r="B15" s="56" t="s">
        <v>231</v>
      </c>
      <c r="C15" s="4" t="s">
        <v>31</v>
      </c>
      <c r="D15" s="42" t="s">
        <v>232</v>
      </c>
      <c r="E15" s="16"/>
      <c r="F15" s="110">
        <v>0</v>
      </c>
      <c r="G15" s="110">
        <v>38.32</v>
      </c>
      <c r="H15" s="15">
        <f t="shared" si="0"/>
        <v>0.3200000000000003</v>
      </c>
      <c r="I15" s="15">
        <f t="shared" si="1"/>
        <v>0.3200000000000003</v>
      </c>
      <c r="J15" s="17"/>
      <c r="K15" s="13">
        <v>5</v>
      </c>
      <c r="L15" s="13">
        <v>39.43</v>
      </c>
      <c r="M15" s="15">
        <f t="shared" si="2"/>
        <v>2.4299999999999997</v>
      </c>
      <c r="N15" s="15">
        <f t="shared" si="3"/>
        <v>7.43</v>
      </c>
      <c r="O15" s="5"/>
      <c r="P15" s="4">
        <f t="shared" si="4"/>
        <v>7.75</v>
      </c>
      <c r="Q15" s="4">
        <f t="shared" si="5"/>
        <v>77.75</v>
      </c>
      <c r="R15" s="76">
        <v>6</v>
      </c>
    </row>
    <row r="16" spans="1:18" ht="12.75">
      <c r="A16" s="53">
        <v>69</v>
      </c>
      <c r="B16" s="88" t="s">
        <v>153</v>
      </c>
      <c r="C16" s="89" t="s">
        <v>31</v>
      </c>
      <c r="D16" s="164" t="s">
        <v>263</v>
      </c>
      <c r="E16" s="16"/>
      <c r="F16" s="110">
        <v>5</v>
      </c>
      <c r="G16" s="110">
        <v>41.84</v>
      </c>
      <c r="H16" s="15">
        <f t="shared" si="0"/>
        <v>3.8400000000000034</v>
      </c>
      <c r="I16" s="15">
        <f t="shared" si="1"/>
        <v>8.840000000000003</v>
      </c>
      <c r="J16" s="17"/>
      <c r="K16" s="13">
        <v>0</v>
      </c>
      <c r="L16" s="13">
        <v>39.06</v>
      </c>
      <c r="M16" s="15">
        <f t="shared" si="2"/>
        <v>2.0600000000000023</v>
      </c>
      <c r="N16" s="15">
        <f t="shared" si="3"/>
        <v>2.0600000000000023</v>
      </c>
      <c r="O16" s="5"/>
      <c r="P16" s="4">
        <f t="shared" si="4"/>
        <v>10.900000000000006</v>
      </c>
      <c r="Q16" s="4">
        <f t="shared" si="5"/>
        <v>80.9</v>
      </c>
      <c r="R16" s="76">
        <v>7</v>
      </c>
    </row>
    <row r="17" spans="1:18" ht="12.75">
      <c r="A17" s="53">
        <v>71</v>
      </c>
      <c r="B17" s="56" t="s">
        <v>91</v>
      </c>
      <c r="C17" s="4" t="s">
        <v>63</v>
      </c>
      <c r="D17" s="96" t="s">
        <v>92</v>
      </c>
      <c r="E17" s="16"/>
      <c r="F17" s="110">
        <v>10</v>
      </c>
      <c r="G17" s="110">
        <v>39.06</v>
      </c>
      <c r="H17" s="15">
        <f t="shared" si="0"/>
        <v>1.0600000000000023</v>
      </c>
      <c r="I17" s="15">
        <f t="shared" si="1"/>
        <v>11.060000000000002</v>
      </c>
      <c r="J17" s="17"/>
      <c r="K17" s="13">
        <v>0</v>
      </c>
      <c r="L17" s="13">
        <v>37.25</v>
      </c>
      <c r="M17" s="15">
        <f t="shared" si="2"/>
        <v>0.25</v>
      </c>
      <c r="N17" s="15">
        <f t="shared" si="3"/>
        <v>0.25</v>
      </c>
      <c r="O17" s="5"/>
      <c r="P17" s="4">
        <f t="shared" si="4"/>
        <v>11.310000000000002</v>
      </c>
      <c r="Q17" s="4">
        <f t="shared" si="5"/>
        <v>76.31</v>
      </c>
      <c r="R17" s="76">
        <v>8</v>
      </c>
    </row>
    <row r="18" spans="1:18" ht="12.75">
      <c r="A18" s="53">
        <v>79</v>
      </c>
      <c r="B18" s="56" t="s">
        <v>214</v>
      </c>
      <c r="C18" s="4" t="s">
        <v>31</v>
      </c>
      <c r="D18" s="42" t="s">
        <v>237</v>
      </c>
      <c r="E18" s="16"/>
      <c r="F18" s="110">
        <v>0</v>
      </c>
      <c r="G18" s="110">
        <v>46.43</v>
      </c>
      <c r="H18" s="15">
        <f t="shared" si="0"/>
        <v>8.43</v>
      </c>
      <c r="I18" s="15">
        <f t="shared" si="1"/>
        <v>8.43</v>
      </c>
      <c r="J18" s="17"/>
      <c r="K18" s="13">
        <v>0</v>
      </c>
      <c r="L18" s="13">
        <v>43.91</v>
      </c>
      <c r="M18" s="15">
        <f t="shared" si="2"/>
        <v>6.909999999999997</v>
      </c>
      <c r="N18" s="15">
        <f t="shared" si="3"/>
        <v>6.909999999999997</v>
      </c>
      <c r="O18" s="5"/>
      <c r="P18" s="4">
        <f t="shared" si="4"/>
        <v>15.339999999999996</v>
      </c>
      <c r="Q18" s="4">
        <f t="shared" si="5"/>
        <v>90.34</v>
      </c>
      <c r="R18" s="76">
        <v>9</v>
      </c>
    </row>
    <row r="19" spans="1:18" ht="12.75">
      <c r="A19" s="53">
        <v>67</v>
      </c>
      <c r="B19" s="56" t="s">
        <v>77</v>
      </c>
      <c r="C19" s="4" t="s">
        <v>31</v>
      </c>
      <c r="D19" s="42" t="s">
        <v>78</v>
      </c>
      <c r="E19" s="16"/>
      <c r="F19" s="110">
        <v>5</v>
      </c>
      <c r="G19" s="110">
        <v>51.28</v>
      </c>
      <c r="H19" s="15">
        <f t="shared" si="0"/>
        <v>13.280000000000001</v>
      </c>
      <c r="I19" s="15">
        <f t="shared" si="1"/>
        <v>18.28</v>
      </c>
      <c r="J19" s="17"/>
      <c r="K19" s="13">
        <v>0</v>
      </c>
      <c r="L19" s="13">
        <v>40.65</v>
      </c>
      <c r="M19" s="15">
        <f t="shared" si="2"/>
        <v>3.6499999999999986</v>
      </c>
      <c r="N19" s="15">
        <f t="shared" si="3"/>
        <v>3.6499999999999986</v>
      </c>
      <c r="O19" s="5"/>
      <c r="P19" s="4">
        <f t="shared" si="4"/>
        <v>21.93</v>
      </c>
      <c r="Q19" s="4">
        <f t="shared" si="5"/>
        <v>91.93</v>
      </c>
      <c r="R19" s="76">
        <v>10</v>
      </c>
    </row>
    <row r="20" spans="1:18" ht="12.75">
      <c r="A20" s="53">
        <v>80</v>
      </c>
      <c r="B20" s="56" t="s">
        <v>96</v>
      </c>
      <c r="C20" s="4" t="s">
        <v>176</v>
      </c>
      <c r="D20" s="42" t="s">
        <v>177</v>
      </c>
      <c r="E20" s="16"/>
      <c r="F20" s="110">
        <v>0</v>
      </c>
      <c r="G20" s="110">
        <v>42.88</v>
      </c>
      <c r="H20" s="15">
        <f t="shared" si="0"/>
        <v>4.880000000000003</v>
      </c>
      <c r="I20" s="15">
        <f t="shared" si="1"/>
        <v>4.880000000000003</v>
      </c>
      <c r="J20" s="17"/>
      <c r="K20" s="13">
        <v>10</v>
      </c>
      <c r="L20" s="13">
        <v>47.47</v>
      </c>
      <c r="M20" s="15">
        <f t="shared" si="2"/>
        <v>10.469999999999999</v>
      </c>
      <c r="N20" s="15">
        <f t="shared" si="3"/>
        <v>20.47</v>
      </c>
      <c r="O20" s="5"/>
      <c r="P20" s="4">
        <f t="shared" si="4"/>
        <v>25.35</v>
      </c>
      <c r="Q20" s="4">
        <f t="shared" si="5"/>
        <v>90.35</v>
      </c>
      <c r="R20" s="76">
        <v>11</v>
      </c>
    </row>
    <row r="21" spans="1:18" ht="12.75">
      <c r="A21" s="53">
        <v>57</v>
      </c>
      <c r="B21" s="78" t="s">
        <v>99</v>
      </c>
      <c r="C21" s="79" t="s">
        <v>57</v>
      </c>
      <c r="D21" s="95" t="s">
        <v>100</v>
      </c>
      <c r="E21" s="16"/>
      <c r="F21" s="110">
        <v>15</v>
      </c>
      <c r="G21" s="110">
        <v>43.97</v>
      </c>
      <c r="H21" s="15">
        <f t="shared" si="0"/>
        <v>5.969999999999999</v>
      </c>
      <c r="I21" s="15">
        <f t="shared" si="1"/>
        <v>20.97</v>
      </c>
      <c r="J21" s="17"/>
      <c r="K21" s="13">
        <v>0</v>
      </c>
      <c r="L21" s="13">
        <v>42.31</v>
      </c>
      <c r="M21" s="15">
        <f t="shared" si="2"/>
        <v>5.310000000000002</v>
      </c>
      <c r="N21" s="15">
        <f t="shared" si="3"/>
        <v>5.310000000000002</v>
      </c>
      <c r="O21" s="5"/>
      <c r="P21" s="4">
        <f t="shared" si="4"/>
        <v>26.28</v>
      </c>
      <c r="Q21" s="4">
        <f t="shared" si="5"/>
        <v>86.28</v>
      </c>
      <c r="R21" s="76">
        <v>12</v>
      </c>
    </row>
    <row r="22" spans="1:18" ht="12.75">
      <c r="A22" s="53">
        <v>61</v>
      </c>
      <c r="B22" s="147" t="s">
        <v>243</v>
      </c>
      <c r="C22" s="148" t="s">
        <v>172</v>
      </c>
      <c r="D22" s="149" t="s">
        <v>242</v>
      </c>
      <c r="E22" s="16"/>
      <c r="F22" s="110">
        <v>5</v>
      </c>
      <c r="G22" s="110">
        <v>51.03</v>
      </c>
      <c r="H22" s="15">
        <f t="shared" si="0"/>
        <v>13.030000000000001</v>
      </c>
      <c r="I22" s="15">
        <f t="shared" si="1"/>
        <v>18.03</v>
      </c>
      <c r="J22" s="17"/>
      <c r="K22" s="13">
        <v>0</v>
      </c>
      <c r="L22" s="13">
        <v>47.87</v>
      </c>
      <c r="M22" s="15">
        <f t="shared" si="2"/>
        <v>10.869999999999997</v>
      </c>
      <c r="N22" s="15">
        <f t="shared" si="3"/>
        <v>10.869999999999997</v>
      </c>
      <c r="O22" s="5"/>
      <c r="P22" s="4">
        <f t="shared" si="4"/>
        <v>28.9</v>
      </c>
      <c r="Q22" s="4">
        <f t="shared" si="5"/>
        <v>98.9</v>
      </c>
      <c r="R22" s="76">
        <v>13</v>
      </c>
    </row>
    <row r="23" spans="1:18" ht="12.75">
      <c r="A23" s="53">
        <v>78</v>
      </c>
      <c r="B23" s="56" t="s">
        <v>173</v>
      </c>
      <c r="C23" s="4" t="s">
        <v>146</v>
      </c>
      <c r="D23" s="42" t="s">
        <v>174</v>
      </c>
      <c r="E23" s="16"/>
      <c r="F23" s="110">
        <v>0</v>
      </c>
      <c r="G23" s="110">
        <v>40.19</v>
      </c>
      <c r="H23" s="15">
        <f t="shared" si="0"/>
        <v>2.1899999999999977</v>
      </c>
      <c r="I23" s="15">
        <f t="shared" si="1"/>
        <v>2.1899999999999977</v>
      </c>
      <c r="J23" s="17"/>
      <c r="K23" s="13" t="s">
        <v>293</v>
      </c>
      <c r="L23" s="13"/>
      <c r="M23" s="15">
        <f t="shared" si="2"/>
        <v>0</v>
      </c>
      <c r="N23" s="15">
        <f t="shared" si="3"/>
        <v>100</v>
      </c>
      <c r="O23" s="5"/>
      <c r="P23" s="4">
        <f t="shared" si="4"/>
        <v>102.19</v>
      </c>
      <c r="Q23" s="4">
        <f t="shared" si="5"/>
      </c>
      <c r="R23" s="76"/>
    </row>
    <row r="24" spans="1:18" ht="12.75">
      <c r="A24" s="53">
        <v>73</v>
      </c>
      <c r="B24" s="56" t="s">
        <v>233</v>
      </c>
      <c r="C24" s="4" t="s">
        <v>57</v>
      </c>
      <c r="D24" s="42" t="s">
        <v>234</v>
      </c>
      <c r="E24" s="16"/>
      <c r="F24" s="110">
        <v>5</v>
      </c>
      <c r="G24" s="110">
        <v>37.22</v>
      </c>
      <c r="H24" s="15">
        <f t="shared" si="0"/>
        <v>0</v>
      </c>
      <c r="I24" s="15">
        <f t="shared" si="1"/>
        <v>5</v>
      </c>
      <c r="J24" s="17"/>
      <c r="K24" s="13" t="s">
        <v>293</v>
      </c>
      <c r="L24" s="13"/>
      <c r="M24" s="15">
        <f t="shared" si="2"/>
        <v>0</v>
      </c>
      <c r="N24" s="15">
        <f t="shared" si="3"/>
        <v>100</v>
      </c>
      <c r="O24" s="5"/>
      <c r="P24" s="4">
        <f t="shared" si="4"/>
        <v>105</v>
      </c>
      <c r="Q24" s="4">
        <f t="shared" si="5"/>
      </c>
      <c r="R24" s="76"/>
    </row>
    <row r="25" spans="1:18" ht="12.75">
      <c r="A25" s="53">
        <v>83</v>
      </c>
      <c r="B25" s="60" t="s">
        <v>42</v>
      </c>
      <c r="C25" s="15" t="s">
        <v>31</v>
      </c>
      <c r="D25" s="93" t="s">
        <v>43</v>
      </c>
      <c r="E25" s="16"/>
      <c r="F25" s="110">
        <v>5</v>
      </c>
      <c r="G25" s="110">
        <v>36.6</v>
      </c>
      <c r="H25" s="15">
        <f t="shared" si="0"/>
        <v>0</v>
      </c>
      <c r="I25" s="15">
        <f t="shared" si="1"/>
        <v>5</v>
      </c>
      <c r="J25" s="17"/>
      <c r="K25" s="13" t="s">
        <v>293</v>
      </c>
      <c r="L25" s="13"/>
      <c r="M25" s="15">
        <f t="shared" si="2"/>
        <v>0</v>
      </c>
      <c r="N25" s="15">
        <f t="shared" si="3"/>
        <v>100</v>
      </c>
      <c r="O25" s="5"/>
      <c r="P25" s="4">
        <f t="shared" si="4"/>
        <v>105</v>
      </c>
      <c r="Q25" s="4">
        <f t="shared" si="5"/>
      </c>
      <c r="R25" s="76"/>
    </row>
    <row r="26" spans="1:18" ht="12.75">
      <c r="A26" s="53">
        <v>70</v>
      </c>
      <c r="B26" s="56" t="s">
        <v>182</v>
      </c>
      <c r="C26" s="4" t="s">
        <v>97</v>
      </c>
      <c r="D26" s="42" t="s">
        <v>181</v>
      </c>
      <c r="E26" s="16"/>
      <c r="F26" s="110">
        <v>0</v>
      </c>
      <c r="G26" s="110">
        <v>50.03</v>
      </c>
      <c r="H26" s="15">
        <f t="shared" si="0"/>
        <v>12.030000000000001</v>
      </c>
      <c r="I26" s="15">
        <f t="shared" si="1"/>
        <v>12.030000000000001</v>
      </c>
      <c r="J26" s="17"/>
      <c r="K26" s="13">
        <v>10</v>
      </c>
      <c r="L26" s="13">
        <v>63.53</v>
      </c>
      <c r="M26" s="15" t="str">
        <f t="shared" si="2"/>
        <v>снят</v>
      </c>
      <c r="N26" s="15">
        <f t="shared" si="3"/>
        <v>100</v>
      </c>
      <c r="O26" s="5"/>
      <c r="P26" s="4">
        <f t="shared" si="4"/>
        <v>112.03</v>
      </c>
      <c r="Q26" s="4">
        <f t="shared" si="5"/>
      </c>
      <c r="R26" s="76"/>
    </row>
    <row r="27" spans="1:18" ht="13.5" thickBot="1">
      <c r="A27" s="179">
        <v>64</v>
      </c>
      <c r="B27" s="188" t="s">
        <v>125</v>
      </c>
      <c r="C27" s="186" t="s">
        <v>80</v>
      </c>
      <c r="D27" s="189" t="s">
        <v>88</v>
      </c>
      <c r="E27" s="181"/>
      <c r="F27" s="182">
        <v>0</v>
      </c>
      <c r="G27" s="182">
        <v>54.46</v>
      </c>
      <c r="H27" s="180">
        <f t="shared" si="0"/>
        <v>16.46</v>
      </c>
      <c r="I27" s="180">
        <f t="shared" si="1"/>
        <v>16.46</v>
      </c>
      <c r="J27" s="183"/>
      <c r="K27" s="184">
        <v>0</v>
      </c>
      <c r="L27" s="184">
        <v>56</v>
      </c>
      <c r="M27" s="180" t="str">
        <f t="shared" si="2"/>
        <v>снят</v>
      </c>
      <c r="N27" s="180">
        <f t="shared" si="3"/>
        <v>100</v>
      </c>
      <c r="O27" s="185"/>
      <c r="P27" s="186">
        <f t="shared" si="4"/>
        <v>116.46000000000001</v>
      </c>
      <c r="Q27" s="186">
        <f t="shared" si="5"/>
      </c>
      <c r="R27" s="187"/>
    </row>
    <row r="28" spans="1:18" ht="12.75">
      <c r="A28" s="54">
        <v>56</v>
      </c>
      <c r="B28" s="88" t="s">
        <v>103</v>
      </c>
      <c r="C28" s="89" t="s">
        <v>31</v>
      </c>
      <c r="D28" s="190" t="s">
        <v>104</v>
      </c>
      <c r="E28" s="173"/>
      <c r="F28" s="191" t="s">
        <v>293</v>
      </c>
      <c r="G28" s="191"/>
      <c r="H28" s="79">
        <f t="shared" si="0"/>
        <v>0</v>
      </c>
      <c r="I28" s="79">
        <f t="shared" si="1"/>
        <v>100</v>
      </c>
      <c r="J28" s="175"/>
      <c r="K28" s="176"/>
      <c r="L28" s="176"/>
      <c r="M28" s="79">
        <f t="shared" si="2"/>
        <v>0</v>
      </c>
      <c r="N28" s="79">
        <f t="shared" si="3"/>
        <v>0</v>
      </c>
      <c r="O28" s="177"/>
      <c r="P28" s="89">
        <f t="shared" si="4"/>
        <v>100</v>
      </c>
      <c r="Q28" s="89">
        <f t="shared" si="5"/>
      </c>
      <c r="R28" s="178"/>
    </row>
    <row r="29" spans="1:18" ht="12.75">
      <c r="A29" s="53">
        <v>58</v>
      </c>
      <c r="B29" s="56" t="s">
        <v>101</v>
      </c>
      <c r="C29" s="4" t="s">
        <v>136</v>
      </c>
      <c r="D29" s="42" t="s">
        <v>102</v>
      </c>
      <c r="E29" s="16"/>
      <c r="F29" s="110" t="s">
        <v>293</v>
      </c>
      <c r="G29" s="110"/>
      <c r="H29" s="15">
        <f t="shared" si="0"/>
        <v>0</v>
      </c>
      <c r="I29" s="15">
        <f t="shared" si="1"/>
        <v>100</v>
      </c>
      <c r="J29" s="17"/>
      <c r="K29" s="13"/>
      <c r="L29" s="13"/>
      <c r="M29" s="15">
        <f t="shared" si="2"/>
        <v>0</v>
      </c>
      <c r="N29" s="15">
        <f t="shared" si="3"/>
        <v>0</v>
      </c>
      <c r="O29" s="5"/>
      <c r="P29" s="4">
        <f t="shared" si="4"/>
        <v>100</v>
      </c>
      <c r="Q29" s="4">
        <f t="shared" si="5"/>
      </c>
      <c r="R29" s="76"/>
    </row>
    <row r="30" spans="1:18" ht="12.75">
      <c r="A30" s="53">
        <v>59</v>
      </c>
      <c r="B30" s="56" t="s">
        <v>244</v>
      </c>
      <c r="C30" s="7" t="s">
        <v>239</v>
      </c>
      <c r="D30" s="42" t="s">
        <v>240</v>
      </c>
      <c r="E30" s="16"/>
      <c r="F30" s="110" t="s">
        <v>293</v>
      </c>
      <c r="G30" s="13"/>
      <c r="H30" s="15">
        <f t="shared" si="0"/>
        <v>0</v>
      </c>
      <c r="I30" s="15">
        <f t="shared" si="1"/>
        <v>100</v>
      </c>
      <c r="J30" s="17"/>
      <c r="K30" s="13"/>
      <c r="L30" s="13"/>
      <c r="M30" s="15">
        <f t="shared" si="2"/>
        <v>0</v>
      </c>
      <c r="N30" s="15">
        <f t="shared" si="3"/>
        <v>0</v>
      </c>
      <c r="O30" s="5"/>
      <c r="P30" s="4">
        <f t="shared" si="4"/>
        <v>100</v>
      </c>
      <c r="Q30" s="4">
        <f t="shared" si="5"/>
      </c>
      <c r="R30" s="76"/>
    </row>
    <row r="31" spans="1:18" ht="12.75">
      <c r="A31" s="53">
        <v>60</v>
      </c>
      <c r="B31" s="56" t="s">
        <v>209</v>
      </c>
      <c r="C31" s="7" t="s">
        <v>57</v>
      </c>
      <c r="D31" s="42" t="s">
        <v>241</v>
      </c>
      <c r="E31" s="16"/>
      <c r="F31" s="110" t="s">
        <v>293</v>
      </c>
      <c r="G31" s="13"/>
      <c r="H31" s="15">
        <f t="shared" si="0"/>
        <v>0</v>
      </c>
      <c r="I31" s="15">
        <f t="shared" si="1"/>
        <v>100</v>
      </c>
      <c r="J31" s="17"/>
      <c r="K31" s="13"/>
      <c r="L31" s="13"/>
      <c r="M31" s="15">
        <f t="shared" si="2"/>
        <v>0</v>
      </c>
      <c r="N31" s="15">
        <f t="shared" si="3"/>
        <v>0</v>
      </c>
      <c r="O31" s="5"/>
      <c r="P31" s="4">
        <f t="shared" si="4"/>
        <v>100</v>
      </c>
      <c r="Q31" s="4">
        <f t="shared" si="5"/>
      </c>
      <c r="R31" s="76"/>
    </row>
    <row r="32" spans="1:18" ht="14.25" customHeight="1">
      <c r="A32" s="53">
        <v>74</v>
      </c>
      <c r="B32" s="60" t="s">
        <v>196</v>
      </c>
      <c r="C32" s="15" t="s">
        <v>31</v>
      </c>
      <c r="D32" s="93" t="s">
        <v>197</v>
      </c>
      <c r="E32" s="16"/>
      <c r="F32" s="110" t="s">
        <v>293</v>
      </c>
      <c r="G32" s="13"/>
      <c r="H32" s="15">
        <f t="shared" si="0"/>
        <v>0</v>
      </c>
      <c r="I32" s="15">
        <f t="shared" si="1"/>
        <v>100</v>
      </c>
      <c r="J32" s="17"/>
      <c r="K32" s="13"/>
      <c r="L32" s="13"/>
      <c r="M32" s="15">
        <f t="shared" si="2"/>
        <v>0</v>
      </c>
      <c r="N32" s="15">
        <f t="shared" si="3"/>
        <v>0</v>
      </c>
      <c r="O32" s="5"/>
      <c r="P32" s="4">
        <f t="shared" si="4"/>
        <v>100</v>
      </c>
      <c r="Q32" s="4">
        <f t="shared" si="5"/>
      </c>
      <c r="R32" s="76"/>
    </row>
    <row r="33" spans="1:18" ht="12.75">
      <c r="A33" s="53">
        <v>75</v>
      </c>
      <c r="B33" s="56" t="s">
        <v>198</v>
      </c>
      <c r="C33" s="4" t="s">
        <v>31</v>
      </c>
      <c r="D33" s="42" t="s">
        <v>199</v>
      </c>
      <c r="E33" s="16"/>
      <c r="F33" s="110" t="s">
        <v>293</v>
      </c>
      <c r="G33" s="13"/>
      <c r="H33" s="15">
        <f t="shared" si="0"/>
        <v>0</v>
      </c>
      <c r="I33" s="15">
        <f t="shared" si="1"/>
        <v>100</v>
      </c>
      <c r="J33" s="17"/>
      <c r="K33" s="13"/>
      <c r="L33" s="13"/>
      <c r="M33" s="15">
        <f t="shared" si="2"/>
        <v>0</v>
      </c>
      <c r="N33" s="15">
        <f t="shared" si="3"/>
        <v>0</v>
      </c>
      <c r="O33" s="5"/>
      <c r="P33" s="4">
        <f t="shared" si="4"/>
        <v>100</v>
      </c>
      <c r="Q33" s="4">
        <f t="shared" si="5"/>
      </c>
      <c r="R33" s="76"/>
    </row>
    <row r="34" spans="1:18" ht="12.75">
      <c r="A34" s="53">
        <v>76</v>
      </c>
      <c r="B34" s="56" t="s">
        <v>274</v>
      </c>
      <c r="C34" s="15" t="s">
        <v>31</v>
      </c>
      <c r="D34" s="42" t="s">
        <v>275</v>
      </c>
      <c r="E34" s="16"/>
      <c r="F34" s="110" t="s">
        <v>293</v>
      </c>
      <c r="G34" s="13"/>
      <c r="H34" s="15">
        <f t="shared" si="0"/>
        <v>0</v>
      </c>
      <c r="I34" s="15">
        <f t="shared" si="1"/>
        <v>100</v>
      </c>
      <c r="J34" s="17"/>
      <c r="K34" s="13"/>
      <c r="L34" s="13"/>
      <c r="M34" s="15">
        <f t="shared" si="2"/>
        <v>0</v>
      </c>
      <c r="N34" s="15">
        <f t="shared" si="3"/>
        <v>0</v>
      </c>
      <c r="O34" s="5"/>
      <c r="P34" s="4">
        <f t="shared" si="4"/>
        <v>100</v>
      </c>
      <c r="Q34" s="4">
        <f t="shared" si="5"/>
      </c>
      <c r="R34" s="76"/>
    </row>
    <row r="35" spans="1:18" ht="12.75">
      <c r="A35" s="53">
        <v>77</v>
      </c>
      <c r="B35" s="56" t="s">
        <v>94</v>
      </c>
      <c r="C35" s="4" t="s">
        <v>172</v>
      </c>
      <c r="D35" s="42" t="s">
        <v>95</v>
      </c>
      <c r="E35" s="16"/>
      <c r="F35" s="110" t="s">
        <v>293</v>
      </c>
      <c r="G35" s="110"/>
      <c r="H35" s="15">
        <f t="shared" si="0"/>
        <v>0</v>
      </c>
      <c r="I35" s="15">
        <f t="shared" si="1"/>
        <v>100</v>
      </c>
      <c r="J35" s="17"/>
      <c r="K35" s="13"/>
      <c r="L35" s="13"/>
      <c r="M35" s="15">
        <f t="shared" si="2"/>
        <v>0</v>
      </c>
      <c r="N35" s="15">
        <f t="shared" si="3"/>
        <v>0</v>
      </c>
      <c r="O35" s="5"/>
      <c r="P35" s="4">
        <f t="shared" si="4"/>
        <v>100</v>
      </c>
      <c r="Q35" s="4">
        <f t="shared" si="5"/>
      </c>
      <c r="R35" s="76"/>
    </row>
    <row r="36" spans="1:18" ht="12.75">
      <c r="A36" s="53">
        <v>81</v>
      </c>
      <c r="B36" s="56" t="s">
        <v>105</v>
      </c>
      <c r="C36" s="4" t="s">
        <v>176</v>
      </c>
      <c r="D36" s="42" t="s">
        <v>106</v>
      </c>
      <c r="E36" s="16"/>
      <c r="F36" s="110" t="s">
        <v>293</v>
      </c>
      <c r="G36" s="110"/>
      <c r="H36" s="15">
        <f t="shared" si="0"/>
        <v>0</v>
      </c>
      <c r="I36" s="15">
        <f t="shared" si="1"/>
        <v>100</v>
      </c>
      <c r="J36" s="17"/>
      <c r="K36" s="13"/>
      <c r="L36" s="13"/>
      <c r="M36" s="15">
        <f t="shared" si="2"/>
        <v>0</v>
      </c>
      <c r="N36" s="15">
        <f t="shared" si="3"/>
        <v>0</v>
      </c>
      <c r="O36" s="5"/>
      <c r="P36" s="4">
        <f t="shared" si="4"/>
        <v>100</v>
      </c>
      <c r="Q36" s="4">
        <f t="shared" si="5"/>
      </c>
      <c r="R36" s="76"/>
    </row>
    <row r="37" spans="1:18" ht="12.75">
      <c r="A37" s="53">
        <v>82</v>
      </c>
      <c r="B37" s="56" t="s">
        <v>229</v>
      </c>
      <c r="C37" s="4" t="s">
        <v>57</v>
      </c>
      <c r="D37" s="42" t="s">
        <v>245</v>
      </c>
      <c r="E37" s="16"/>
      <c r="F37" s="110" t="s">
        <v>293</v>
      </c>
      <c r="G37" s="110"/>
      <c r="H37" s="15">
        <f t="shared" si="0"/>
        <v>0</v>
      </c>
      <c r="I37" s="15">
        <f t="shared" si="1"/>
        <v>100</v>
      </c>
      <c r="J37" s="17"/>
      <c r="K37" s="13"/>
      <c r="L37" s="13"/>
      <c r="M37" s="15">
        <f t="shared" si="2"/>
        <v>0</v>
      </c>
      <c r="N37" s="15">
        <f t="shared" si="3"/>
        <v>0</v>
      </c>
      <c r="O37" s="5"/>
      <c r="P37" s="4">
        <f t="shared" si="4"/>
        <v>100</v>
      </c>
      <c r="Q37" s="4">
        <f t="shared" si="5"/>
      </c>
      <c r="R37" s="76"/>
    </row>
  </sheetData>
  <sheetProtection sort="0"/>
  <printOptions/>
  <pageMargins left="0.32" right="0.3" top="0.27" bottom="0.36" header="0.17" footer="0.16"/>
  <pageSetup horizontalDpi="600" verticalDpi="600" orientation="landscape" paperSize="9" scale="85" r:id="rId1"/>
  <headerFooter alignWithMargins="0">
    <oddFooter>&amp;C&amp;P&amp;R&amp;"Arial,курсив"&amp;A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R21" sqref="R21"/>
    </sheetView>
  </sheetViews>
  <sheetFormatPr defaultColWidth="9.00390625" defaultRowHeight="12.75"/>
  <cols>
    <col min="1" max="1" width="5.375" style="36" customWidth="1"/>
    <col min="2" max="2" width="23.00390625" style="0" customWidth="1"/>
    <col min="3" max="3" width="17.25390625" style="0" customWidth="1"/>
    <col min="4" max="4" width="21.875" style="0" customWidth="1"/>
    <col min="5" max="5" width="0.74609375" style="0" customWidth="1"/>
    <col min="6" max="6" width="8.375" style="0" customWidth="1"/>
    <col min="7" max="7" width="7.25390625" style="0" customWidth="1"/>
    <col min="8" max="8" width="8.25390625" style="0" customWidth="1"/>
    <col min="9" max="9" width="10.125" style="0" customWidth="1"/>
    <col min="10" max="10" width="0.74609375" style="0" customWidth="1"/>
    <col min="11" max="11" width="7.625" style="0" customWidth="1"/>
    <col min="12" max="12" width="7.25390625" style="0" customWidth="1"/>
    <col min="13" max="13" width="9.375" style="0" customWidth="1"/>
    <col min="14" max="14" width="10.00390625" style="0" customWidth="1"/>
    <col min="15" max="15" width="0.74609375" style="0" customWidth="1"/>
    <col min="16" max="16" width="9.375" style="0" customWidth="1"/>
    <col min="18" max="18" width="4.375" style="0" customWidth="1"/>
    <col min="19" max="19" width="4.125" style="0" customWidth="1"/>
  </cols>
  <sheetData>
    <row r="1" spans="1:12" ht="20.25">
      <c r="A1" s="55" t="s">
        <v>0</v>
      </c>
      <c r="F1" s="19" t="s">
        <v>107</v>
      </c>
      <c r="G1" s="20"/>
      <c r="H1" s="21"/>
      <c r="I1" s="20"/>
      <c r="J1" s="20"/>
      <c r="K1" s="3"/>
      <c r="L1" s="3"/>
    </row>
    <row r="3" spans="2:9" ht="18">
      <c r="B3" s="9" t="s">
        <v>15</v>
      </c>
      <c r="C3" s="91"/>
      <c r="D3" s="20" t="s">
        <v>288</v>
      </c>
      <c r="E3" s="3"/>
      <c r="G3" t="s">
        <v>1</v>
      </c>
      <c r="I3" s="22" t="s">
        <v>26</v>
      </c>
    </row>
    <row r="4" ht="12.75">
      <c r="N4" s="3"/>
    </row>
    <row r="5" spans="6:14" ht="12.75">
      <c r="F5" s="101" t="s">
        <v>21</v>
      </c>
      <c r="G5" s="100"/>
      <c r="H5" s="100"/>
      <c r="I5" s="102">
        <v>146</v>
      </c>
      <c r="K5" s="18" t="s">
        <v>2</v>
      </c>
      <c r="N5" s="23">
        <v>142</v>
      </c>
    </row>
    <row r="6" spans="2:13" ht="12.75">
      <c r="B6" s="8" t="s">
        <v>16</v>
      </c>
      <c r="C6" s="23">
        <v>35</v>
      </c>
      <c r="F6" s="100" t="s">
        <v>20</v>
      </c>
      <c r="G6" s="100"/>
      <c r="H6" s="103">
        <f>I5/F8</f>
        <v>3.8421052631578947</v>
      </c>
      <c r="I6" s="100"/>
      <c r="K6" s="2" t="s">
        <v>20</v>
      </c>
      <c r="M6" s="24">
        <f>N5/K8</f>
        <v>3.8378378378378377</v>
      </c>
    </row>
    <row r="7" spans="6:14" ht="13.5" thickBot="1">
      <c r="F7" s="100" t="s">
        <v>3</v>
      </c>
      <c r="G7" s="104"/>
      <c r="H7" s="100"/>
      <c r="I7" s="100" t="s">
        <v>4</v>
      </c>
      <c r="K7" t="s">
        <v>3</v>
      </c>
      <c r="L7" s="3"/>
      <c r="N7" t="s">
        <v>4</v>
      </c>
    </row>
    <row r="8" spans="1:18" ht="21" thickBot="1">
      <c r="A8" s="37" t="s">
        <v>18</v>
      </c>
      <c r="B8" s="3"/>
      <c r="C8" s="3"/>
      <c r="D8" s="3"/>
      <c r="E8" s="3"/>
      <c r="F8" s="105">
        <v>38</v>
      </c>
      <c r="G8" s="104"/>
      <c r="H8" s="106"/>
      <c r="I8" s="105">
        <v>57</v>
      </c>
      <c r="J8" s="3"/>
      <c r="K8" s="26">
        <v>37</v>
      </c>
      <c r="L8" s="27"/>
      <c r="M8" s="28"/>
      <c r="N8" s="26">
        <v>48</v>
      </c>
      <c r="O8" s="3"/>
      <c r="P8" s="3"/>
      <c r="Q8" s="3"/>
      <c r="R8" s="3"/>
    </row>
    <row r="9" spans="1:20" s="11" customFormat="1" ht="40.5" customHeight="1" thickBot="1">
      <c r="A9" s="29" t="s">
        <v>6</v>
      </c>
      <c r="B9" s="30" t="s">
        <v>23</v>
      </c>
      <c r="C9" s="30" t="s">
        <v>7</v>
      </c>
      <c r="D9" s="30" t="s">
        <v>8</v>
      </c>
      <c r="E9" s="31"/>
      <c r="F9" s="30" t="s">
        <v>9</v>
      </c>
      <c r="G9" s="30" t="s">
        <v>10</v>
      </c>
      <c r="H9" s="30" t="s">
        <v>11</v>
      </c>
      <c r="I9" s="30" t="s">
        <v>12</v>
      </c>
      <c r="J9" s="31"/>
      <c r="K9" s="30" t="s">
        <v>9</v>
      </c>
      <c r="L9" s="30" t="s">
        <v>10</v>
      </c>
      <c r="M9" s="30" t="s">
        <v>11</v>
      </c>
      <c r="N9" s="30" t="s">
        <v>12</v>
      </c>
      <c r="O9" s="31"/>
      <c r="P9" s="30" t="s">
        <v>13</v>
      </c>
      <c r="Q9" s="30" t="s">
        <v>14</v>
      </c>
      <c r="R9" s="32" t="s">
        <v>17</v>
      </c>
      <c r="S9" s="38"/>
      <c r="T9" s="12"/>
    </row>
    <row r="10" spans="1:18" ht="12.75">
      <c r="A10" s="53">
        <v>114</v>
      </c>
      <c r="B10" s="56" t="s">
        <v>73</v>
      </c>
      <c r="C10" s="4" t="s">
        <v>31</v>
      </c>
      <c r="D10" s="6" t="s">
        <v>83</v>
      </c>
      <c r="E10" s="135"/>
      <c r="F10" s="110">
        <v>0</v>
      </c>
      <c r="G10" s="110">
        <v>38.62</v>
      </c>
      <c r="H10" s="15">
        <f aca="true" t="shared" si="0" ref="H10:H41">IF((G10-$F$8)&lt;0,0,IF(G10&gt;$I$8,"снят",(G10-$F$8)))</f>
        <v>0.6199999999999974</v>
      </c>
      <c r="I10" s="15">
        <f aca="true" t="shared" si="1" ref="I10:I41">IF(OR(F10="снят",H10="снят"),100,F10+H10)</f>
        <v>0.6199999999999974</v>
      </c>
      <c r="J10" s="17"/>
      <c r="K10" s="13">
        <v>0</v>
      </c>
      <c r="L10" s="13">
        <v>37.04</v>
      </c>
      <c r="M10" s="15">
        <f aca="true" t="shared" si="2" ref="M10:M41">IF((L10-$K$8)&lt;0,0,IF(L10&gt;$N$8,"снят",(L10-$K$8)))</f>
        <v>0.03999999999999915</v>
      </c>
      <c r="N10" s="15">
        <f aca="true" t="shared" si="3" ref="N10:N41">IF(OR(K10="снят",M10="снят"),100,K10+M10)</f>
        <v>0.03999999999999915</v>
      </c>
      <c r="O10" s="5"/>
      <c r="P10" s="4">
        <f aca="true" t="shared" si="4" ref="P10:P41">I10+N10</f>
        <v>0.6599999999999966</v>
      </c>
      <c r="Q10" s="4">
        <f aca="true" t="shared" si="5" ref="Q10:Q41">IF(P10&lt;100,G10+L10,"")</f>
        <v>75.66</v>
      </c>
      <c r="R10" s="76">
        <v>1</v>
      </c>
    </row>
    <row r="11" spans="1:18" ht="12.75">
      <c r="A11" s="132">
        <v>88</v>
      </c>
      <c r="B11" s="60" t="s">
        <v>259</v>
      </c>
      <c r="C11" s="15" t="s">
        <v>260</v>
      </c>
      <c r="D11" s="15" t="s">
        <v>261</v>
      </c>
      <c r="E11" s="135"/>
      <c r="F11" s="110">
        <v>0</v>
      </c>
      <c r="G11" s="110">
        <v>34.01</v>
      </c>
      <c r="H11" s="15">
        <f t="shared" si="0"/>
        <v>0</v>
      </c>
      <c r="I11" s="15">
        <f t="shared" si="1"/>
        <v>0</v>
      </c>
      <c r="J11" s="17"/>
      <c r="K11" s="13">
        <v>0</v>
      </c>
      <c r="L11" s="13">
        <v>37.72</v>
      </c>
      <c r="M11" s="15">
        <f t="shared" si="2"/>
        <v>0.7199999999999989</v>
      </c>
      <c r="N11" s="15">
        <f t="shared" si="3"/>
        <v>0.7199999999999989</v>
      </c>
      <c r="O11" s="5"/>
      <c r="P11" s="4">
        <f t="shared" si="4"/>
        <v>0.7199999999999989</v>
      </c>
      <c r="Q11" s="4">
        <f t="shared" si="5"/>
        <v>71.72999999999999</v>
      </c>
      <c r="R11" s="76">
        <v>2</v>
      </c>
    </row>
    <row r="12" spans="1:18" ht="12.75">
      <c r="A12" s="53">
        <v>94</v>
      </c>
      <c r="B12" s="56" t="s">
        <v>59</v>
      </c>
      <c r="C12" s="7" t="s">
        <v>31</v>
      </c>
      <c r="D12" s="4" t="s">
        <v>128</v>
      </c>
      <c r="E12" s="135"/>
      <c r="F12" s="110">
        <v>0</v>
      </c>
      <c r="G12" s="110">
        <v>41.32</v>
      </c>
      <c r="H12" s="15">
        <f t="shared" si="0"/>
        <v>3.3200000000000003</v>
      </c>
      <c r="I12" s="15">
        <f t="shared" si="1"/>
        <v>3.3200000000000003</v>
      </c>
      <c r="J12" s="17"/>
      <c r="K12" s="13">
        <v>0</v>
      </c>
      <c r="L12" s="13">
        <v>37.22</v>
      </c>
      <c r="M12" s="15">
        <f t="shared" si="2"/>
        <v>0.21999999999999886</v>
      </c>
      <c r="N12" s="15">
        <f t="shared" si="3"/>
        <v>0.21999999999999886</v>
      </c>
      <c r="O12" s="5"/>
      <c r="P12" s="4">
        <f t="shared" si="4"/>
        <v>3.539999999999999</v>
      </c>
      <c r="Q12" s="4">
        <f t="shared" si="5"/>
        <v>78.53999999999999</v>
      </c>
      <c r="R12" s="76">
        <v>3</v>
      </c>
    </row>
    <row r="13" spans="1:18" ht="12.75">
      <c r="A13" s="53">
        <v>96</v>
      </c>
      <c r="B13" s="165" t="s">
        <v>130</v>
      </c>
      <c r="C13" s="169" t="s">
        <v>31</v>
      </c>
      <c r="D13" s="6" t="s">
        <v>64</v>
      </c>
      <c r="E13" s="135"/>
      <c r="F13" s="110">
        <v>0</v>
      </c>
      <c r="G13" s="110">
        <v>39.1</v>
      </c>
      <c r="H13" s="15">
        <f t="shared" si="0"/>
        <v>1.1000000000000014</v>
      </c>
      <c r="I13" s="15">
        <f t="shared" si="1"/>
        <v>1.1000000000000014</v>
      </c>
      <c r="J13" s="17"/>
      <c r="K13" s="13">
        <v>0</v>
      </c>
      <c r="L13" s="13">
        <v>39.69</v>
      </c>
      <c r="M13" s="15">
        <f t="shared" si="2"/>
        <v>2.6899999999999977</v>
      </c>
      <c r="N13" s="15">
        <f t="shared" si="3"/>
        <v>2.6899999999999977</v>
      </c>
      <c r="O13" s="5"/>
      <c r="P13" s="4">
        <f t="shared" si="4"/>
        <v>3.789999999999999</v>
      </c>
      <c r="Q13" s="4">
        <f t="shared" si="5"/>
        <v>78.78999999999999</v>
      </c>
      <c r="R13" s="76">
        <v>4</v>
      </c>
    </row>
    <row r="14" spans="1:18" ht="12.75">
      <c r="A14" s="53">
        <v>113</v>
      </c>
      <c r="B14" s="56" t="s">
        <v>72</v>
      </c>
      <c r="C14" s="4" t="s">
        <v>139</v>
      </c>
      <c r="D14" s="4" t="s">
        <v>82</v>
      </c>
      <c r="E14" s="135"/>
      <c r="F14" s="110">
        <v>0</v>
      </c>
      <c r="G14" s="110">
        <v>41.25</v>
      </c>
      <c r="H14" s="15">
        <f t="shared" si="0"/>
        <v>3.25</v>
      </c>
      <c r="I14" s="15">
        <f t="shared" si="1"/>
        <v>3.25</v>
      </c>
      <c r="J14" s="17"/>
      <c r="K14" s="13">
        <v>0</v>
      </c>
      <c r="L14" s="13">
        <v>38.35</v>
      </c>
      <c r="M14" s="15">
        <f t="shared" si="2"/>
        <v>1.3500000000000014</v>
      </c>
      <c r="N14" s="15">
        <f t="shared" si="3"/>
        <v>1.3500000000000014</v>
      </c>
      <c r="O14" s="5"/>
      <c r="P14" s="4">
        <f t="shared" si="4"/>
        <v>4.600000000000001</v>
      </c>
      <c r="Q14" s="4">
        <f t="shared" si="5"/>
        <v>79.6</v>
      </c>
      <c r="R14" s="76">
        <v>5</v>
      </c>
    </row>
    <row r="15" spans="1:18" ht="12.75">
      <c r="A15" s="53">
        <v>112</v>
      </c>
      <c r="B15" s="56" t="s">
        <v>75</v>
      </c>
      <c r="C15" s="4" t="s">
        <v>31</v>
      </c>
      <c r="D15" s="4" t="s">
        <v>138</v>
      </c>
      <c r="E15" s="135"/>
      <c r="F15" s="110">
        <v>0</v>
      </c>
      <c r="G15" s="110">
        <v>41.09</v>
      </c>
      <c r="H15" s="15">
        <f t="shared" si="0"/>
        <v>3.0900000000000034</v>
      </c>
      <c r="I15" s="15">
        <f t="shared" si="1"/>
        <v>3.0900000000000034</v>
      </c>
      <c r="J15" s="17"/>
      <c r="K15" s="13">
        <v>0</v>
      </c>
      <c r="L15" s="13">
        <v>39.69</v>
      </c>
      <c r="M15" s="15">
        <f t="shared" si="2"/>
        <v>2.6899999999999977</v>
      </c>
      <c r="N15" s="15">
        <f t="shared" si="3"/>
        <v>2.6899999999999977</v>
      </c>
      <c r="O15" s="5"/>
      <c r="P15" s="4">
        <f t="shared" si="4"/>
        <v>5.780000000000001</v>
      </c>
      <c r="Q15" s="4">
        <f t="shared" si="5"/>
        <v>80.78</v>
      </c>
      <c r="R15" s="76">
        <v>6</v>
      </c>
    </row>
    <row r="16" spans="1:18" ht="12.75">
      <c r="A16" s="53">
        <v>102</v>
      </c>
      <c r="B16" s="60" t="s">
        <v>69</v>
      </c>
      <c r="C16" s="15" t="s">
        <v>161</v>
      </c>
      <c r="D16" s="15" t="s">
        <v>162</v>
      </c>
      <c r="E16" s="135"/>
      <c r="F16" s="110">
        <v>0</v>
      </c>
      <c r="G16" s="110">
        <v>43.03</v>
      </c>
      <c r="H16" s="15">
        <f t="shared" si="0"/>
        <v>5.030000000000001</v>
      </c>
      <c r="I16" s="15">
        <f t="shared" si="1"/>
        <v>5.030000000000001</v>
      </c>
      <c r="J16" s="17"/>
      <c r="K16" s="13">
        <v>0</v>
      </c>
      <c r="L16" s="13">
        <v>40.62</v>
      </c>
      <c r="M16" s="15">
        <f t="shared" si="2"/>
        <v>3.6199999999999974</v>
      </c>
      <c r="N16" s="15">
        <f t="shared" si="3"/>
        <v>3.6199999999999974</v>
      </c>
      <c r="O16" s="5"/>
      <c r="P16" s="4">
        <f t="shared" si="4"/>
        <v>8.649999999999999</v>
      </c>
      <c r="Q16" s="4">
        <f t="shared" si="5"/>
        <v>83.65</v>
      </c>
      <c r="R16" s="76">
        <v>7</v>
      </c>
    </row>
    <row r="17" spans="1:18" ht="12.75">
      <c r="A17" s="53">
        <v>100</v>
      </c>
      <c r="B17" s="56" t="s">
        <v>160</v>
      </c>
      <c r="C17" s="4" t="s">
        <v>255</v>
      </c>
      <c r="D17" s="6" t="s">
        <v>163</v>
      </c>
      <c r="E17" s="135"/>
      <c r="F17" s="110">
        <v>0</v>
      </c>
      <c r="G17" s="110">
        <v>47.72</v>
      </c>
      <c r="H17" s="15">
        <f t="shared" si="0"/>
        <v>9.719999999999999</v>
      </c>
      <c r="I17" s="15">
        <f t="shared" si="1"/>
        <v>9.719999999999999</v>
      </c>
      <c r="J17" s="17"/>
      <c r="K17" s="13">
        <v>0</v>
      </c>
      <c r="L17" s="13">
        <v>43.47</v>
      </c>
      <c r="M17" s="15">
        <f t="shared" si="2"/>
        <v>6.469999999999999</v>
      </c>
      <c r="N17" s="15">
        <f t="shared" si="3"/>
        <v>6.469999999999999</v>
      </c>
      <c r="O17" s="5"/>
      <c r="P17" s="4">
        <f t="shared" si="4"/>
        <v>16.189999999999998</v>
      </c>
      <c r="Q17" s="4">
        <f t="shared" si="5"/>
        <v>91.19</v>
      </c>
      <c r="R17" s="76">
        <v>8</v>
      </c>
    </row>
    <row r="18" spans="1:18" ht="12.75">
      <c r="A18" s="53">
        <v>106</v>
      </c>
      <c r="B18" s="56" t="s">
        <v>84</v>
      </c>
      <c r="C18" s="4" t="s">
        <v>31</v>
      </c>
      <c r="D18" s="4" t="s">
        <v>85</v>
      </c>
      <c r="E18" s="135"/>
      <c r="F18" s="110">
        <v>5</v>
      </c>
      <c r="G18" s="110">
        <v>40.63</v>
      </c>
      <c r="H18" s="15">
        <f t="shared" si="0"/>
        <v>2.6300000000000026</v>
      </c>
      <c r="I18" s="15">
        <f t="shared" si="1"/>
        <v>7.630000000000003</v>
      </c>
      <c r="J18" s="17"/>
      <c r="K18" s="13">
        <v>5</v>
      </c>
      <c r="L18" s="13">
        <v>41.22</v>
      </c>
      <c r="M18" s="15">
        <f t="shared" si="2"/>
        <v>4.219999999999999</v>
      </c>
      <c r="N18" s="15">
        <f t="shared" si="3"/>
        <v>9.219999999999999</v>
      </c>
      <c r="O18" s="5"/>
      <c r="P18" s="4">
        <f t="shared" si="4"/>
        <v>16.85</v>
      </c>
      <c r="Q18" s="4">
        <f t="shared" si="5"/>
        <v>81.85</v>
      </c>
      <c r="R18" s="76">
        <v>9</v>
      </c>
    </row>
    <row r="19" spans="1:18" ht="12.75">
      <c r="A19" s="53">
        <v>104</v>
      </c>
      <c r="B19" s="56" t="s">
        <v>90</v>
      </c>
      <c r="C19" s="4" t="s">
        <v>146</v>
      </c>
      <c r="D19" s="4" t="s">
        <v>98</v>
      </c>
      <c r="E19" s="135"/>
      <c r="F19" s="110">
        <v>25</v>
      </c>
      <c r="G19" s="110">
        <v>42.47</v>
      </c>
      <c r="H19" s="15">
        <f t="shared" si="0"/>
        <v>4.469999999999999</v>
      </c>
      <c r="I19" s="15">
        <f t="shared" si="1"/>
        <v>29.47</v>
      </c>
      <c r="J19" s="17"/>
      <c r="K19" s="13">
        <v>0</v>
      </c>
      <c r="L19" s="13">
        <v>37.34</v>
      </c>
      <c r="M19" s="15">
        <f t="shared" si="2"/>
        <v>0.3400000000000034</v>
      </c>
      <c r="N19" s="15">
        <f t="shared" si="3"/>
        <v>0.3400000000000034</v>
      </c>
      <c r="O19" s="5"/>
      <c r="P19" s="4">
        <f t="shared" si="4"/>
        <v>29.810000000000002</v>
      </c>
      <c r="Q19" s="4">
        <f t="shared" si="5"/>
        <v>79.81</v>
      </c>
      <c r="R19" s="76">
        <v>10</v>
      </c>
    </row>
    <row r="20" spans="1:18" ht="12.75">
      <c r="A20" s="132">
        <v>90</v>
      </c>
      <c r="B20" s="56" t="s">
        <v>284</v>
      </c>
      <c r="C20" s="7" t="s">
        <v>285</v>
      </c>
      <c r="D20" s="6" t="s">
        <v>283</v>
      </c>
      <c r="E20" s="135"/>
      <c r="F20" s="110">
        <v>10</v>
      </c>
      <c r="G20" s="110">
        <v>43.89</v>
      </c>
      <c r="H20" s="15">
        <f t="shared" si="0"/>
        <v>5.890000000000001</v>
      </c>
      <c r="I20" s="15">
        <f t="shared" si="1"/>
        <v>15.89</v>
      </c>
      <c r="J20" s="17"/>
      <c r="K20" s="13">
        <v>5</v>
      </c>
      <c r="L20" s="13">
        <v>47.71</v>
      </c>
      <c r="M20" s="15">
        <f t="shared" si="2"/>
        <v>10.71</v>
      </c>
      <c r="N20" s="15">
        <f t="shared" si="3"/>
        <v>15.71</v>
      </c>
      <c r="O20" s="5"/>
      <c r="P20" s="4">
        <f t="shared" si="4"/>
        <v>31.6</v>
      </c>
      <c r="Q20" s="4">
        <f t="shared" si="5"/>
        <v>91.6</v>
      </c>
      <c r="R20" s="76">
        <v>11</v>
      </c>
    </row>
    <row r="21" spans="1:18" ht="12.75">
      <c r="A21" s="53">
        <v>117</v>
      </c>
      <c r="B21" s="56" t="s">
        <v>133</v>
      </c>
      <c r="C21" s="79" t="s">
        <v>134</v>
      </c>
      <c r="D21" s="4" t="s">
        <v>47</v>
      </c>
      <c r="E21" s="135"/>
      <c r="F21" s="110">
        <v>0</v>
      </c>
      <c r="G21" s="110">
        <v>37.38</v>
      </c>
      <c r="H21" s="15">
        <f t="shared" si="0"/>
        <v>0</v>
      </c>
      <c r="I21" s="15">
        <f t="shared" si="1"/>
        <v>0</v>
      </c>
      <c r="J21" s="17"/>
      <c r="K21" s="13" t="s">
        <v>293</v>
      </c>
      <c r="L21" s="13"/>
      <c r="M21" s="15">
        <f t="shared" si="2"/>
        <v>0</v>
      </c>
      <c r="N21" s="15">
        <f t="shared" si="3"/>
        <v>100</v>
      </c>
      <c r="O21" s="5"/>
      <c r="P21" s="4">
        <f t="shared" si="4"/>
        <v>100</v>
      </c>
      <c r="Q21" s="4">
        <f t="shared" si="5"/>
      </c>
      <c r="R21" s="76"/>
    </row>
    <row r="22" spans="1:18" ht="12.75">
      <c r="A22" s="53">
        <v>101</v>
      </c>
      <c r="B22" s="56" t="s">
        <v>238</v>
      </c>
      <c r="C22" s="75" t="s">
        <v>31</v>
      </c>
      <c r="D22" s="4" t="s">
        <v>93</v>
      </c>
      <c r="E22" s="135"/>
      <c r="F22" s="110">
        <v>5</v>
      </c>
      <c r="G22" s="110">
        <v>49.19</v>
      </c>
      <c r="H22" s="15">
        <f t="shared" si="0"/>
        <v>11.189999999999998</v>
      </c>
      <c r="I22" s="15">
        <f t="shared" si="1"/>
        <v>16.189999999999998</v>
      </c>
      <c r="J22" s="17"/>
      <c r="K22" s="13" t="s">
        <v>293</v>
      </c>
      <c r="L22" s="13"/>
      <c r="M22" s="15">
        <f t="shared" si="2"/>
        <v>0</v>
      </c>
      <c r="N22" s="15">
        <f t="shared" si="3"/>
        <v>100</v>
      </c>
      <c r="O22" s="5"/>
      <c r="P22" s="4">
        <f t="shared" si="4"/>
        <v>116.19</v>
      </c>
      <c r="Q22" s="4">
        <f t="shared" si="5"/>
      </c>
      <c r="R22" s="76"/>
    </row>
    <row r="23" spans="1:18" ht="12.75">
      <c r="A23" s="132">
        <v>86</v>
      </c>
      <c r="B23" s="56" t="s">
        <v>126</v>
      </c>
      <c r="C23" s="4" t="s">
        <v>127</v>
      </c>
      <c r="D23" s="6" t="s">
        <v>280</v>
      </c>
      <c r="E23" s="135"/>
      <c r="F23" s="117">
        <v>10</v>
      </c>
      <c r="G23" s="116">
        <v>45.25</v>
      </c>
      <c r="H23" s="15">
        <f t="shared" si="0"/>
        <v>7.25</v>
      </c>
      <c r="I23" s="15">
        <f t="shared" si="1"/>
        <v>17.25</v>
      </c>
      <c r="J23" s="17"/>
      <c r="K23" s="13" t="s">
        <v>293</v>
      </c>
      <c r="L23" s="13"/>
      <c r="M23" s="15">
        <f t="shared" si="2"/>
        <v>0</v>
      </c>
      <c r="N23" s="15">
        <f t="shared" si="3"/>
        <v>100</v>
      </c>
      <c r="O23" s="5"/>
      <c r="P23" s="4">
        <f t="shared" si="4"/>
        <v>117.25</v>
      </c>
      <c r="Q23" s="4">
        <f t="shared" si="5"/>
      </c>
      <c r="R23" s="76"/>
    </row>
    <row r="24" spans="1:18" ht="12.75">
      <c r="A24" s="53">
        <v>97</v>
      </c>
      <c r="B24" s="56" t="s">
        <v>252</v>
      </c>
      <c r="C24" s="4" t="s">
        <v>45</v>
      </c>
      <c r="D24" s="4" t="s">
        <v>253</v>
      </c>
      <c r="E24" s="135"/>
      <c r="F24" s="110">
        <v>10</v>
      </c>
      <c r="G24" s="110">
        <v>46.69</v>
      </c>
      <c r="H24" s="15">
        <f t="shared" si="0"/>
        <v>8.689999999999998</v>
      </c>
      <c r="I24" s="15">
        <f t="shared" si="1"/>
        <v>18.689999999999998</v>
      </c>
      <c r="J24" s="17"/>
      <c r="K24" s="13" t="s">
        <v>293</v>
      </c>
      <c r="L24" s="13"/>
      <c r="M24" s="15">
        <f t="shared" si="2"/>
        <v>0</v>
      </c>
      <c r="N24" s="15">
        <f t="shared" si="3"/>
        <v>100</v>
      </c>
      <c r="O24" s="5"/>
      <c r="P24" s="4">
        <f t="shared" si="4"/>
        <v>118.69</v>
      </c>
      <c r="Q24" s="4">
        <f t="shared" si="5"/>
      </c>
      <c r="R24" s="76"/>
    </row>
    <row r="25" spans="1:18" ht="12.75">
      <c r="A25" s="86">
        <v>121</v>
      </c>
      <c r="B25" s="60" t="s">
        <v>289</v>
      </c>
      <c r="C25" s="15" t="s">
        <v>45</v>
      </c>
      <c r="D25" s="15" t="s">
        <v>290</v>
      </c>
      <c r="E25" s="171"/>
      <c r="F25" s="110">
        <v>10</v>
      </c>
      <c r="G25" s="110">
        <v>48</v>
      </c>
      <c r="H25" s="15">
        <f t="shared" si="0"/>
        <v>10</v>
      </c>
      <c r="I25" s="15">
        <f t="shared" si="1"/>
        <v>20</v>
      </c>
      <c r="J25" s="17"/>
      <c r="K25" s="13" t="s">
        <v>293</v>
      </c>
      <c r="L25" s="13"/>
      <c r="M25" s="15">
        <f t="shared" si="2"/>
        <v>0</v>
      </c>
      <c r="N25" s="15">
        <f t="shared" si="3"/>
        <v>100</v>
      </c>
      <c r="O25" s="5"/>
      <c r="P25" s="4">
        <f t="shared" si="4"/>
        <v>120</v>
      </c>
      <c r="Q25" s="4">
        <f t="shared" si="5"/>
      </c>
      <c r="R25" s="76"/>
    </row>
    <row r="26" spans="1:18" ht="12.75">
      <c r="A26" s="168">
        <v>105</v>
      </c>
      <c r="B26" s="56" t="s">
        <v>247</v>
      </c>
      <c r="C26" s="7" t="s">
        <v>30</v>
      </c>
      <c r="D26" s="4" t="s">
        <v>248</v>
      </c>
      <c r="E26" s="170"/>
      <c r="F26" s="110">
        <v>10</v>
      </c>
      <c r="G26" s="110">
        <v>49.54</v>
      </c>
      <c r="H26" s="15">
        <f t="shared" si="0"/>
        <v>11.54</v>
      </c>
      <c r="I26" s="15">
        <f t="shared" si="1"/>
        <v>21.54</v>
      </c>
      <c r="J26" s="17"/>
      <c r="K26" s="13" t="s">
        <v>293</v>
      </c>
      <c r="L26" s="13"/>
      <c r="M26" s="15">
        <f t="shared" si="2"/>
        <v>0</v>
      </c>
      <c r="N26" s="15">
        <f t="shared" si="3"/>
        <v>100</v>
      </c>
      <c r="O26" s="5"/>
      <c r="P26" s="4">
        <f t="shared" si="4"/>
        <v>121.53999999999999</v>
      </c>
      <c r="Q26" s="4">
        <f t="shared" si="5"/>
      </c>
      <c r="R26" s="76"/>
    </row>
    <row r="27" spans="1:18" ht="13.5" thickBot="1">
      <c r="A27"/>
      <c r="B27" s="60" t="s">
        <v>297</v>
      </c>
      <c r="C27" s="15" t="s">
        <v>295</v>
      </c>
      <c r="D27" s="15" t="s">
        <v>296</v>
      </c>
      <c r="F27" s="182">
        <v>20</v>
      </c>
      <c r="G27" s="182">
        <v>50.52</v>
      </c>
      <c r="H27" s="15">
        <f t="shared" si="0"/>
        <v>12.520000000000003</v>
      </c>
      <c r="I27" s="15">
        <f t="shared" si="1"/>
        <v>32.52</v>
      </c>
      <c r="J27" s="17"/>
      <c r="K27" s="13" t="s">
        <v>293</v>
      </c>
      <c r="L27" s="13">
        <v>47.1</v>
      </c>
      <c r="M27" s="15">
        <f t="shared" si="2"/>
        <v>10.100000000000001</v>
      </c>
      <c r="N27" s="15">
        <f t="shared" si="3"/>
        <v>100</v>
      </c>
      <c r="O27" s="5"/>
      <c r="P27" s="4">
        <f t="shared" si="4"/>
        <v>132.52</v>
      </c>
      <c r="Q27" s="4">
        <f t="shared" si="5"/>
      </c>
      <c r="R27" s="76"/>
    </row>
    <row r="28" spans="1:20" s="11" customFormat="1" ht="12.75" customHeight="1">
      <c r="A28" s="131">
        <v>87</v>
      </c>
      <c r="B28" s="82" t="s">
        <v>190</v>
      </c>
      <c r="C28" s="40" t="s">
        <v>191</v>
      </c>
      <c r="D28" s="41" t="s">
        <v>192</v>
      </c>
      <c r="E28" s="134"/>
      <c r="F28" s="191" t="s">
        <v>293</v>
      </c>
      <c r="G28" s="191"/>
      <c r="H28" s="40">
        <f t="shared" si="0"/>
        <v>0</v>
      </c>
      <c r="I28" s="40">
        <f t="shared" si="1"/>
        <v>100</v>
      </c>
      <c r="J28" s="51"/>
      <c r="K28" s="50"/>
      <c r="L28" s="50"/>
      <c r="M28" s="40">
        <f t="shared" si="2"/>
        <v>0</v>
      </c>
      <c r="N28" s="40">
        <f t="shared" si="3"/>
        <v>0</v>
      </c>
      <c r="O28" s="52"/>
      <c r="P28" s="41">
        <f t="shared" si="4"/>
        <v>100</v>
      </c>
      <c r="Q28" s="41">
        <f t="shared" si="5"/>
      </c>
      <c r="R28" s="77"/>
      <c r="S28" s="36"/>
      <c r="T28" s="12"/>
    </row>
    <row r="29" spans="1:19" ht="12.75">
      <c r="A29" s="132">
        <v>89</v>
      </c>
      <c r="B29" s="60" t="s">
        <v>281</v>
      </c>
      <c r="C29" s="15" t="s">
        <v>30</v>
      </c>
      <c r="D29" s="15" t="s">
        <v>282</v>
      </c>
      <c r="E29" s="135"/>
      <c r="F29" s="110" t="s">
        <v>293</v>
      </c>
      <c r="G29" s="110"/>
      <c r="H29" s="15">
        <f t="shared" si="0"/>
        <v>0</v>
      </c>
      <c r="I29" s="15">
        <f t="shared" si="1"/>
        <v>100</v>
      </c>
      <c r="J29" s="17"/>
      <c r="K29" s="13"/>
      <c r="L29" s="13"/>
      <c r="M29" s="15">
        <f t="shared" si="2"/>
        <v>0</v>
      </c>
      <c r="N29" s="15">
        <f t="shared" si="3"/>
        <v>0</v>
      </c>
      <c r="O29" s="5"/>
      <c r="P29" s="4">
        <f t="shared" si="4"/>
        <v>100</v>
      </c>
      <c r="Q29" s="4">
        <f t="shared" si="5"/>
      </c>
      <c r="R29" s="76"/>
      <c r="S29" s="36"/>
    </row>
    <row r="30" spans="1:18" ht="12.75">
      <c r="A30" s="53">
        <v>95</v>
      </c>
      <c r="B30" s="60" t="s">
        <v>35</v>
      </c>
      <c r="C30" s="15" t="s">
        <v>31</v>
      </c>
      <c r="D30" s="15" t="s">
        <v>129</v>
      </c>
      <c r="E30" s="135"/>
      <c r="F30" s="110" t="s">
        <v>293</v>
      </c>
      <c r="G30" s="110"/>
      <c r="H30" s="15">
        <f t="shared" si="0"/>
        <v>0</v>
      </c>
      <c r="I30" s="15">
        <f t="shared" si="1"/>
        <v>100</v>
      </c>
      <c r="J30" s="17"/>
      <c r="K30" s="13"/>
      <c r="L30" s="13"/>
      <c r="M30" s="15">
        <f t="shared" si="2"/>
        <v>0</v>
      </c>
      <c r="N30" s="15">
        <f t="shared" si="3"/>
        <v>0</v>
      </c>
      <c r="O30" s="5"/>
      <c r="P30" s="4">
        <f t="shared" si="4"/>
        <v>100</v>
      </c>
      <c r="Q30" s="4">
        <f t="shared" si="5"/>
      </c>
      <c r="R30" s="76"/>
    </row>
    <row r="31" spans="1:18" ht="12.75">
      <c r="A31" s="53">
        <v>98</v>
      </c>
      <c r="B31" s="166" t="s">
        <v>254</v>
      </c>
      <c r="C31" s="49" t="s">
        <v>255</v>
      </c>
      <c r="D31" s="49" t="s">
        <v>256</v>
      </c>
      <c r="E31" s="135"/>
      <c r="F31" s="110" t="s">
        <v>293</v>
      </c>
      <c r="G31" s="110"/>
      <c r="H31" s="15">
        <f t="shared" si="0"/>
        <v>0</v>
      </c>
      <c r="I31" s="15">
        <f t="shared" si="1"/>
        <v>100</v>
      </c>
      <c r="J31" s="17"/>
      <c r="K31" s="13"/>
      <c r="L31" s="13"/>
      <c r="M31" s="15">
        <f t="shared" si="2"/>
        <v>0</v>
      </c>
      <c r="N31" s="15">
        <f t="shared" si="3"/>
        <v>0</v>
      </c>
      <c r="O31" s="5"/>
      <c r="P31" s="4">
        <f t="shared" si="4"/>
        <v>100</v>
      </c>
      <c r="Q31" s="4">
        <f t="shared" si="5"/>
      </c>
      <c r="R31" s="76"/>
    </row>
    <row r="32" spans="1:18" ht="12.75">
      <c r="A32" s="53">
        <v>99</v>
      </c>
      <c r="B32" s="56" t="s">
        <v>257</v>
      </c>
      <c r="C32" s="15" t="s">
        <v>45</v>
      </c>
      <c r="D32" s="4" t="s">
        <v>258</v>
      </c>
      <c r="E32" s="135"/>
      <c r="F32" s="110" t="s">
        <v>293</v>
      </c>
      <c r="G32" s="110"/>
      <c r="H32" s="15">
        <f t="shared" si="0"/>
        <v>0</v>
      </c>
      <c r="I32" s="15">
        <f t="shared" si="1"/>
        <v>100</v>
      </c>
      <c r="J32" s="17"/>
      <c r="K32" s="13"/>
      <c r="L32" s="13"/>
      <c r="M32" s="15">
        <f t="shared" si="2"/>
        <v>0</v>
      </c>
      <c r="N32" s="15">
        <f t="shared" si="3"/>
        <v>0</v>
      </c>
      <c r="O32" s="5"/>
      <c r="P32" s="4">
        <f t="shared" si="4"/>
        <v>100</v>
      </c>
      <c r="Q32" s="4">
        <f t="shared" si="5"/>
      </c>
      <c r="R32" s="76"/>
    </row>
    <row r="33" spans="1:18" ht="12.75">
      <c r="A33" s="53">
        <v>103</v>
      </c>
      <c r="B33" s="56" t="s">
        <v>96</v>
      </c>
      <c r="C33" s="4" t="s">
        <v>31</v>
      </c>
      <c r="D33" s="4" t="s">
        <v>178</v>
      </c>
      <c r="E33" s="135"/>
      <c r="F33" s="110" t="s">
        <v>293</v>
      </c>
      <c r="G33" s="110"/>
      <c r="H33" s="15">
        <f t="shared" si="0"/>
        <v>0</v>
      </c>
      <c r="I33" s="15">
        <f t="shared" si="1"/>
        <v>100</v>
      </c>
      <c r="J33" s="17"/>
      <c r="K33" s="13"/>
      <c r="L33" s="13"/>
      <c r="M33" s="15">
        <f t="shared" si="2"/>
        <v>0</v>
      </c>
      <c r="N33" s="15">
        <f t="shared" si="3"/>
        <v>0</v>
      </c>
      <c r="O33" s="5"/>
      <c r="P33" s="4">
        <f t="shared" si="4"/>
        <v>100</v>
      </c>
      <c r="Q33" s="4">
        <f t="shared" si="5"/>
      </c>
      <c r="R33" s="76"/>
    </row>
    <row r="34" spans="1:18" ht="12.75">
      <c r="A34" s="53">
        <v>109</v>
      </c>
      <c r="B34" s="60" t="s">
        <v>193</v>
      </c>
      <c r="C34" s="15" t="s">
        <v>30</v>
      </c>
      <c r="D34" s="15" t="s">
        <v>194</v>
      </c>
      <c r="E34" s="135"/>
      <c r="F34" s="110" t="s">
        <v>293</v>
      </c>
      <c r="G34" s="14"/>
      <c r="H34" s="15">
        <f t="shared" si="0"/>
        <v>0</v>
      </c>
      <c r="I34" s="15">
        <f t="shared" si="1"/>
        <v>100</v>
      </c>
      <c r="J34" s="17"/>
      <c r="K34" s="13"/>
      <c r="L34" s="13"/>
      <c r="M34" s="15">
        <f t="shared" si="2"/>
        <v>0</v>
      </c>
      <c r="N34" s="15">
        <f t="shared" si="3"/>
        <v>0</v>
      </c>
      <c r="O34" s="5"/>
      <c r="P34" s="4">
        <f t="shared" si="4"/>
        <v>100</v>
      </c>
      <c r="Q34" s="4">
        <f t="shared" si="5"/>
      </c>
      <c r="R34" s="76"/>
    </row>
    <row r="35" spans="1:18" ht="12.75">
      <c r="A35" s="53">
        <v>110</v>
      </c>
      <c r="B35" s="166" t="s">
        <v>229</v>
      </c>
      <c r="C35" s="4" t="s">
        <v>146</v>
      </c>
      <c r="D35" s="4" t="s">
        <v>179</v>
      </c>
      <c r="E35" s="135"/>
      <c r="F35" s="110" t="s">
        <v>293</v>
      </c>
      <c r="G35" s="14"/>
      <c r="H35" s="15">
        <f t="shared" si="0"/>
        <v>0</v>
      </c>
      <c r="I35" s="15">
        <f t="shared" si="1"/>
        <v>100</v>
      </c>
      <c r="J35" s="17"/>
      <c r="K35" s="13"/>
      <c r="L35" s="13"/>
      <c r="M35" s="15">
        <f t="shared" si="2"/>
        <v>0</v>
      </c>
      <c r="N35" s="15">
        <f t="shared" si="3"/>
        <v>0</v>
      </c>
      <c r="O35" s="5"/>
      <c r="P35" s="4">
        <f t="shared" si="4"/>
        <v>100</v>
      </c>
      <c r="Q35" s="4">
        <f t="shared" si="5"/>
      </c>
      <c r="R35" s="76"/>
    </row>
    <row r="36" spans="1:18" ht="12.75">
      <c r="A36" s="53">
        <v>111</v>
      </c>
      <c r="B36" s="56" t="s">
        <v>233</v>
      </c>
      <c r="C36" s="4" t="s">
        <v>136</v>
      </c>
      <c r="D36" s="6" t="s">
        <v>250</v>
      </c>
      <c r="E36" s="135"/>
      <c r="F36" s="110" t="s">
        <v>293</v>
      </c>
      <c r="G36" s="14"/>
      <c r="H36" s="15">
        <f t="shared" si="0"/>
        <v>0</v>
      </c>
      <c r="I36" s="15">
        <f t="shared" si="1"/>
        <v>100</v>
      </c>
      <c r="J36" s="17"/>
      <c r="K36" s="13"/>
      <c r="L36" s="13"/>
      <c r="M36" s="15">
        <f t="shared" si="2"/>
        <v>0</v>
      </c>
      <c r="N36" s="15">
        <f t="shared" si="3"/>
        <v>0</v>
      </c>
      <c r="O36" s="5"/>
      <c r="P36" s="4">
        <f t="shared" si="4"/>
        <v>100</v>
      </c>
      <c r="Q36" s="4">
        <f t="shared" si="5"/>
      </c>
      <c r="R36" s="76"/>
    </row>
    <row r="37" spans="1:18" ht="12.75">
      <c r="A37" s="53">
        <v>115</v>
      </c>
      <c r="B37" s="60" t="s">
        <v>34</v>
      </c>
      <c r="C37" s="7" t="s">
        <v>45</v>
      </c>
      <c r="D37" s="15" t="s">
        <v>46</v>
      </c>
      <c r="E37" s="135"/>
      <c r="F37" s="110" t="s">
        <v>293</v>
      </c>
      <c r="G37" s="110"/>
      <c r="H37" s="15">
        <f t="shared" si="0"/>
        <v>0</v>
      </c>
      <c r="I37" s="15">
        <f t="shared" si="1"/>
        <v>100</v>
      </c>
      <c r="J37" s="17"/>
      <c r="K37" s="13"/>
      <c r="L37" s="13"/>
      <c r="M37" s="15">
        <f t="shared" si="2"/>
        <v>0</v>
      </c>
      <c r="N37" s="15">
        <f t="shared" si="3"/>
        <v>0</v>
      </c>
      <c r="O37" s="5"/>
      <c r="P37" s="4">
        <f t="shared" si="4"/>
        <v>100</v>
      </c>
      <c r="Q37" s="4">
        <f t="shared" si="5"/>
      </c>
      <c r="R37" s="76"/>
    </row>
    <row r="38" spans="1:18" ht="12.75">
      <c r="A38" s="53">
        <v>116</v>
      </c>
      <c r="B38" s="56" t="s">
        <v>33</v>
      </c>
      <c r="C38" s="4" t="s">
        <v>127</v>
      </c>
      <c r="D38" s="4" t="s">
        <v>44</v>
      </c>
      <c r="E38" s="135"/>
      <c r="F38" s="110" t="s">
        <v>293</v>
      </c>
      <c r="G38" s="110"/>
      <c r="H38" s="15">
        <f t="shared" si="0"/>
        <v>0</v>
      </c>
      <c r="I38" s="15">
        <f t="shared" si="1"/>
        <v>100</v>
      </c>
      <c r="J38" s="17"/>
      <c r="K38" s="13"/>
      <c r="L38" s="13"/>
      <c r="M38" s="15">
        <f t="shared" si="2"/>
        <v>0</v>
      </c>
      <c r="N38" s="15">
        <f t="shared" si="3"/>
        <v>0</v>
      </c>
      <c r="O38" s="5"/>
      <c r="P38" s="4">
        <f t="shared" si="4"/>
        <v>100</v>
      </c>
      <c r="Q38" s="4">
        <f t="shared" si="5"/>
      </c>
      <c r="R38" s="76"/>
    </row>
    <row r="39" spans="1:18" ht="12.75">
      <c r="A39" s="53">
        <v>118</v>
      </c>
      <c r="B39" s="56" t="s">
        <v>69</v>
      </c>
      <c r="C39" s="4" t="s">
        <v>158</v>
      </c>
      <c r="D39" s="6" t="s">
        <v>70</v>
      </c>
      <c r="E39" s="135"/>
      <c r="F39" s="110" t="s">
        <v>293</v>
      </c>
      <c r="G39" s="110"/>
      <c r="H39" s="15">
        <f t="shared" si="0"/>
        <v>0</v>
      </c>
      <c r="I39" s="15">
        <f t="shared" si="1"/>
        <v>100</v>
      </c>
      <c r="J39" s="17"/>
      <c r="K39" s="13"/>
      <c r="L39" s="13"/>
      <c r="M39" s="15">
        <f t="shared" si="2"/>
        <v>0</v>
      </c>
      <c r="N39" s="15">
        <f t="shared" si="3"/>
        <v>0</v>
      </c>
      <c r="O39" s="5"/>
      <c r="P39" s="4">
        <f t="shared" si="4"/>
        <v>100</v>
      </c>
      <c r="Q39" s="4">
        <f t="shared" si="5"/>
      </c>
      <c r="R39" s="76"/>
    </row>
    <row r="40" spans="1:18" ht="12.75">
      <c r="A40" s="53">
        <v>119</v>
      </c>
      <c r="B40" s="56" t="s">
        <v>67</v>
      </c>
      <c r="C40" s="75" t="s">
        <v>159</v>
      </c>
      <c r="D40" s="4" t="s">
        <v>68</v>
      </c>
      <c r="E40" s="135"/>
      <c r="F40" s="110" t="s">
        <v>293</v>
      </c>
      <c r="G40" s="110"/>
      <c r="H40" s="15">
        <f t="shared" si="0"/>
        <v>0</v>
      </c>
      <c r="I40" s="15">
        <f t="shared" si="1"/>
        <v>100</v>
      </c>
      <c r="J40" s="17"/>
      <c r="K40" s="13"/>
      <c r="L40" s="13"/>
      <c r="M40" s="15">
        <f t="shared" si="2"/>
        <v>0</v>
      </c>
      <c r="N40" s="15">
        <f t="shared" si="3"/>
        <v>0</v>
      </c>
      <c r="O40" s="5"/>
      <c r="P40" s="4">
        <f t="shared" si="4"/>
        <v>100</v>
      </c>
      <c r="Q40" s="4">
        <f t="shared" si="5"/>
      </c>
      <c r="R40" s="76"/>
    </row>
    <row r="41" spans="1:18" ht="12.75">
      <c r="A41" s="53">
        <v>120</v>
      </c>
      <c r="B41" s="60" t="s">
        <v>65</v>
      </c>
      <c r="C41" s="15" t="s">
        <v>159</v>
      </c>
      <c r="D41" s="15" t="s">
        <v>66</v>
      </c>
      <c r="E41" s="135"/>
      <c r="F41" s="110" t="s">
        <v>293</v>
      </c>
      <c r="G41" s="110"/>
      <c r="H41" s="15">
        <f t="shared" si="0"/>
        <v>0</v>
      </c>
      <c r="I41" s="15">
        <f t="shared" si="1"/>
        <v>100</v>
      </c>
      <c r="J41" s="17"/>
      <c r="K41" s="13"/>
      <c r="L41" s="13"/>
      <c r="M41" s="15">
        <f t="shared" si="2"/>
        <v>0</v>
      </c>
      <c r="N41" s="15">
        <f t="shared" si="3"/>
        <v>0</v>
      </c>
      <c r="O41" s="5"/>
      <c r="P41" s="4">
        <f t="shared" si="4"/>
        <v>100</v>
      </c>
      <c r="Q41" s="4">
        <f t="shared" si="5"/>
      </c>
      <c r="R41" s="76"/>
    </row>
  </sheetData>
  <sheetProtection sort="0"/>
  <printOptions/>
  <pageMargins left="0.32" right="0.3" top="0.27" bottom="0.36" header="0.17" footer="0.16"/>
  <pageSetup horizontalDpi="600" verticalDpi="600" orientation="landscape" paperSize="9" scale="87" r:id="rId1"/>
  <headerFooter alignWithMargins="0">
    <oddFooter>&amp;C&amp;P&amp;R&amp;"Arial,курсив"&amp;A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</dc:creator>
  <cp:keywords/>
  <dc:description/>
  <cp:lastModifiedBy>Елена</cp:lastModifiedBy>
  <cp:lastPrinted>2009-02-28T09:42:30Z</cp:lastPrinted>
  <dcterms:created xsi:type="dcterms:W3CDTF">2006-06-01T07:46:35Z</dcterms:created>
  <dcterms:modified xsi:type="dcterms:W3CDTF">2009-02-28T16:52:47Z</dcterms:modified>
  <cp:category/>
  <cp:version/>
  <cp:contentType/>
  <cp:contentStatus/>
</cp:coreProperties>
</file>