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4"/>
  </bookViews>
  <sheets>
    <sheet name="Макси" sheetId="1" r:id="rId1"/>
    <sheet name="Медиум" sheetId="2" r:id="rId2"/>
    <sheet name="Мини" sheetId="3" r:id="rId3"/>
    <sheet name="Той" sheetId="4" r:id="rId4"/>
    <sheet name="Команды" sheetId="5" r:id="rId5"/>
    <sheet name="L" sheetId="6" r:id="rId6"/>
    <sheet name="M" sheetId="7" r:id="rId7"/>
    <sheet name="S" sheetId="8" r:id="rId8"/>
    <sheet name="T" sheetId="9" r:id="rId9"/>
    <sheet name="Лист1" sheetId="10" r:id="rId10"/>
    <sheet name="Лист3" sheetId="11" r:id="rId11"/>
  </sheets>
  <definedNames/>
  <calcPr fullCalcOnLoad="1"/>
</workbook>
</file>

<file path=xl/sharedStrings.xml><?xml version="1.0" encoding="utf-8"?>
<sst xmlns="http://schemas.openxmlformats.org/spreadsheetml/2006/main" count="1830" uniqueCount="382">
  <si>
    <t>Стартовый номер</t>
  </si>
  <si>
    <t>Фамилия, имя участника</t>
  </si>
  <si>
    <t>Порода, кличка собаки</t>
  </si>
  <si>
    <t>Туманова Светлана</t>
  </si>
  <si>
    <t>бордер-колли Бейкон</t>
  </si>
  <si>
    <t>Команда</t>
  </si>
  <si>
    <t>Гурина Татьяна</t>
  </si>
  <si>
    <t>бордер-колли Твисти Снитч</t>
  </si>
  <si>
    <t>Повалищева Екатерина</t>
  </si>
  <si>
    <t>Время</t>
  </si>
  <si>
    <t>Штраф</t>
  </si>
  <si>
    <t>Общий штраф</t>
  </si>
  <si>
    <t>Баллы (120)</t>
  </si>
  <si>
    <t>Баллы (100)</t>
  </si>
  <si>
    <t>1 период</t>
  </si>
  <si>
    <t>Джокер</t>
  </si>
  <si>
    <t xml:space="preserve">Сумма баллов </t>
  </si>
  <si>
    <t>2 период</t>
  </si>
  <si>
    <t>Сумма многоборья</t>
  </si>
  <si>
    <t>Место</t>
  </si>
  <si>
    <t>Аджилити</t>
  </si>
  <si>
    <t>Джампинг</t>
  </si>
  <si>
    <t>Гемблерз</t>
  </si>
  <si>
    <t>Снукер</t>
  </si>
  <si>
    <t>Штраф за время</t>
  </si>
  <si>
    <t>Финал</t>
  </si>
  <si>
    <t>Гушан Ольга</t>
  </si>
  <si>
    <t>цвергшнауцер Леон</t>
  </si>
  <si>
    <t>Серова Марина</t>
  </si>
  <si>
    <t>Ефременкова Ольга</t>
  </si>
  <si>
    <t>Щербакова Ольга</t>
  </si>
  <si>
    <t>Кудинова Юлия</t>
  </si>
  <si>
    <t>цвергшнауцер Фрося</t>
  </si>
  <si>
    <t>"Алмаз" клуб "Вместе"</t>
  </si>
  <si>
    <t>"Азарт" клуб "Вместе"</t>
  </si>
  <si>
    <t>"Авось" клуб "Вместе"</t>
  </si>
  <si>
    <t>"Альфа" клуб "Вместе"</t>
  </si>
  <si>
    <t>"Абзац" клуб "Вместе"</t>
  </si>
  <si>
    <t>"Алтын" клуб "Вместе"</t>
  </si>
  <si>
    <t>Баллы</t>
  </si>
  <si>
    <t>Командные баллы</t>
  </si>
  <si>
    <t>Сумма командных баллов</t>
  </si>
  <si>
    <t xml:space="preserve">Время </t>
  </si>
  <si>
    <t>Томилова Мария</t>
  </si>
  <si>
    <t>Старцева Алина</t>
  </si>
  <si>
    <t>шелти Мистер Принц</t>
  </si>
  <si>
    <t>бордер-колли Трейси Винд</t>
  </si>
  <si>
    <t xml:space="preserve">"Атас" клуб "Вместе" </t>
  </si>
  <si>
    <t>Содружество-1</t>
  </si>
  <si>
    <t>Сумма двоеборья</t>
  </si>
  <si>
    <t>Мешкова Елена</t>
  </si>
  <si>
    <t>цвергшнауцер Кристиан</t>
  </si>
  <si>
    <t>фокстерьер Велга</t>
  </si>
  <si>
    <t>Катутис Ангелина</t>
  </si>
  <si>
    <t>бордер-колли Ассоль</t>
  </si>
  <si>
    <t>Пермь-2</t>
  </si>
  <si>
    <t>Христий Ирина</t>
  </si>
  <si>
    <t>Воробьева Марина</t>
  </si>
  <si>
    <t>Штернберг Наталья</t>
  </si>
  <si>
    <t>Пермь-4</t>
  </si>
  <si>
    <t>Самара</t>
  </si>
  <si>
    <t>НАТИ-Ясеневый-2</t>
  </si>
  <si>
    <t>Пермь-1</t>
  </si>
  <si>
    <t>Личный зачет</t>
  </si>
  <si>
    <t>бордер-колли Триумф</t>
  </si>
  <si>
    <t>ИОКСС</t>
  </si>
  <si>
    <t>Пермь-6</t>
  </si>
  <si>
    <t>бордер-колли Альф</t>
  </si>
  <si>
    <t>НАТИ-Ясеневый-1</t>
  </si>
  <si>
    <t>Пермь-5</t>
  </si>
  <si>
    <t>Гришина Евгения</t>
  </si>
  <si>
    <t>Маленьких Юлия</t>
  </si>
  <si>
    <t>шелти Пьеро</t>
  </si>
  <si>
    <t>Пермь-3</t>
  </si>
  <si>
    <t>Пономарева Дарья</t>
  </si>
  <si>
    <t>Рысенкова Ирина</t>
  </si>
  <si>
    <t>Зворыгина Любовь</t>
  </si>
  <si>
    <t>бордер-колли Юнити</t>
  </si>
  <si>
    <t>Пермь-7</t>
  </si>
  <si>
    <t>бордер-колли А Стар Рей</t>
  </si>
  <si>
    <t>Санкт-Петербург-1</t>
  </si>
  <si>
    <t>бордер-колли Араго</t>
  </si>
  <si>
    <t>Санкт-Петербург-2</t>
  </si>
  <si>
    <t>шелти Лисенок Людовик</t>
  </si>
  <si>
    <t>шелти Ноктюрн</t>
  </si>
  <si>
    <t>шелти Вальтер</t>
  </si>
  <si>
    <t>Михайлова Татьяна</t>
  </si>
  <si>
    <t>Квиндт Татьяна</t>
  </si>
  <si>
    <t>шелти Пайнери</t>
  </si>
  <si>
    <t>вельштерьер Девид</t>
  </si>
  <si>
    <t>Попова Дарья</t>
  </si>
  <si>
    <t>Иванюк Антон</t>
  </si>
  <si>
    <t>шелти Ринальдо</t>
  </si>
  <si>
    <t>пиринейская овчарка Дэзи</t>
  </si>
  <si>
    <t>Клюквина Екатерина</t>
  </si>
  <si>
    <t>метис Тим</t>
  </si>
  <si>
    <t>Черкашина Анна</t>
  </si>
  <si>
    <t>шелти Каспер</t>
  </si>
  <si>
    <t>шелти Цент</t>
  </si>
  <si>
    <t>шелти Виолетта</t>
  </si>
  <si>
    <t>Шульга Татьяна</t>
  </si>
  <si>
    <t>пудель Коррида</t>
  </si>
  <si>
    <t>Медведкова Елена</t>
  </si>
  <si>
    <t>шпиц Эльфания</t>
  </si>
  <si>
    <t>шпиц Бонапарт</t>
  </si>
  <si>
    <t>Евдокимова Радислава</t>
  </si>
  <si>
    <t>шелти Иф Онли</t>
  </si>
  <si>
    <t>"Астра" клуб "Вместе"</t>
  </si>
  <si>
    <t>"Аргон" клуб "Вместе"</t>
  </si>
  <si>
    <t>"Дегунино"-1</t>
  </si>
  <si>
    <t>"Дегунино"-2</t>
  </si>
  <si>
    <t>Гущина Светлана</t>
  </si>
  <si>
    <t>"Академия DOGS"</t>
  </si>
  <si>
    <t>Пермский край-2</t>
  </si>
  <si>
    <t>Чоговадзе Галина</t>
  </si>
  <si>
    <t>бордер-колли Ролли-Ройс</t>
  </si>
  <si>
    <t>тервюрен Бенгалия</t>
  </si>
  <si>
    <t>Тактаева Елена</t>
  </si>
  <si>
    <t>бордер-колли Хенесси</t>
  </si>
  <si>
    <t>метис Азор</t>
  </si>
  <si>
    <t>грюнендаль Арабика</t>
  </si>
  <si>
    <t>Пермский край-4</t>
  </si>
  <si>
    <t>Пермский край-6</t>
  </si>
  <si>
    <t>Глазкова Татьяна</t>
  </si>
  <si>
    <t>лабрадор Фанни</t>
  </si>
  <si>
    <t>Пермский край-3</t>
  </si>
  <si>
    <t>Лаврова Алла</t>
  </si>
  <si>
    <t>Пермский край-5</t>
  </si>
  <si>
    <t>бордер-колли Кверти</t>
  </si>
  <si>
    <t>бордер-колли Вита</t>
  </si>
  <si>
    <t>бордер-колли Элвис</t>
  </si>
  <si>
    <t>Пермский край-7</t>
  </si>
  <si>
    <t>бордер-колли Елана</t>
  </si>
  <si>
    <t>Пермский край-1</t>
  </si>
  <si>
    <t>бордер-колли Кеннет</t>
  </si>
  <si>
    <t>бордер-колли Инфинити</t>
  </si>
  <si>
    <t>Ганеева Светлана</t>
  </si>
  <si>
    <t>Соловьева Юлия</t>
  </si>
  <si>
    <t>Пшеничникова Мария</t>
  </si>
  <si>
    <t>бордер-колли Баттерфляй</t>
  </si>
  <si>
    <t>бордер-колли Ролли Ройс</t>
  </si>
  <si>
    <t>фокстерьер Джонсон</t>
  </si>
  <si>
    <t>фокстерьер Вешка</t>
  </si>
  <si>
    <t>шелти Енди Егорушка</t>
  </si>
  <si>
    <t>шелти Кенвивиэл Бэлл</t>
  </si>
  <si>
    <t>шелти Звездная Экспрессия</t>
  </si>
  <si>
    <t>Сычева Юлия</t>
  </si>
  <si>
    <t>шпиц Рейнджери</t>
  </si>
  <si>
    <t>Фролова Нина</t>
  </si>
  <si>
    <t>шелти Зена со Всполья</t>
  </si>
  <si>
    <t>Патрикеева Ольга</t>
  </si>
  <si>
    <t>цвергпинчер Ульф</t>
  </si>
  <si>
    <t>шелти Шустрик</t>
  </si>
  <si>
    <t>шелти Тореадор</t>
  </si>
  <si>
    <t>Соловьева Полина</t>
  </si>
  <si>
    <t>Махнева Екатерина</t>
  </si>
  <si>
    <t>шелти Голден Хани</t>
  </si>
  <si>
    <t>шелти Ченс</t>
  </si>
  <si>
    <t xml:space="preserve">шелти Тореадор </t>
  </si>
  <si>
    <t>Волкова Дарья</t>
  </si>
  <si>
    <t>шелти Матисс</t>
  </si>
  <si>
    <t>шелти Экспрессия</t>
  </si>
  <si>
    <t>Дружинина Ольга</t>
  </si>
  <si>
    <t xml:space="preserve">немецкая овчарка Ленвальд </t>
  </si>
  <si>
    <t>Пермский край-9</t>
  </si>
  <si>
    <t>Московия</t>
  </si>
  <si>
    <t>Нижегородская область-1</t>
  </si>
  <si>
    <t>Подмосковье</t>
  </si>
  <si>
    <t>Ивановская область-3</t>
  </si>
  <si>
    <t>Ивановская область-2</t>
  </si>
  <si>
    <t>Сумма времени</t>
  </si>
  <si>
    <t>КВ</t>
  </si>
  <si>
    <t>МВ</t>
  </si>
  <si>
    <t>Д.Т.</t>
  </si>
  <si>
    <t>Скорость аджилити</t>
  </si>
  <si>
    <t>Скорость джампинг</t>
  </si>
  <si>
    <t>Скорость финал</t>
  </si>
  <si>
    <t>Егорова Анастасия</t>
  </si>
  <si>
    <t>Ивановская область-4</t>
  </si>
  <si>
    <t>Сборная Нижегородской области-2</t>
  </si>
  <si>
    <t>бордер-колли Робин Брюс</t>
  </si>
  <si>
    <t>Банщикова Александра</t>
  </si>
  <si>
    <t>бордер-колли Альма</t>
  </si>
  <si>
    <t>Столичная</t>
  </si>
  <si>
    <t>бордер-колли Импоссибл Имп</t>
  </si>
  <si>
    <t>Ивановская область-1</t>
  </si>
  <si>
    <t>Бордер-колли Арвен</t>
  </si>
  <si>
    <t>Папко Татьяна</t>
  </si>
  <si>
    <t>бордер-колли Би</t>
  </si>
  <si>
    <t>Пермский край-8</t>
  </si>
  <si>
    <t>Мешкова Наталья</t>
  </si>
  <si>
    <t>русский спаниель Берта</t>
  </si>
  <si>
    <t>бордер-колли Акелла</t>
  </si>
  <si>
    <t>бордер-колли Беркут</t>
  </si>
  <si>
    <t>Чураева Екатерина</t>
  </si>
  <si>
    <t>Алекинова Татьяна</t>
  </si>
  <si>
    <t>Рубченя Анастасия</t>
  </si>
  <si>
    <t>метис Дик</t>
  </si>
  <si>
    <t>бордер-колли Ингрид-Лакоста</t>
  </si>
  <si>
    <t>Максимова Юлия</t>
  </si>
  <si>
    <t>Петренко Янина</t>
  </si>
  <si>
    <t>шелти Огненный Дождь</t>
  </si>
  <si>
    <t>Абросимова Ирина</t>
  </si>
  <si>
    <t>вельштерьер Кельт</t>
  </si>
  <si>
    <t>Сборная Нижегородской области-1</t>
  </si>
  <si>
    <t>шелти Адреналина</t>
  </si>
  <si>
    <t>шелти Фиалковый Эльф</t>
  </si>
  <si>
    <t>Григорьева Инна</t>
  </si>
  <si>
    <t>Сорокин Денис</t>
  </si>
  <si>
    <t>английский кокер-спаниель Федос</t>
  </si>
  <si>
    <t>Сагдеев Руслан</t>
  </si>
  <si>
    <t>шелти Кай</t>
  </si>
  <si>
    <t>Белозерова Елена</t>
  </si>
  <si>
    <t>шпиц Оригами</t>
  </si>
  <si>
    <t>Шишкина Анна</t>
  </si>
  <si>
    <t>той-пудель Салина</t>
  </si>
  <si>
    <t>той-пудель Коррида</t>
  </si>
  <si>
    <t xml:space="preserve">той-пудель Царина </t>
  </si>
  <si>
    <t>Березуцкая Валентина</t>
  </si>
  <si>
    <t>той-пудель Юна</t>
  </si>
  <si>
    <t>шелти Сюзанна</t>
  </si>
  <si>
    <t>шпиц Аляска</t>
  </si>
  <si>
    <t>Сборная Москвы "Московия"</t>
  </si>
  <si>
    <t>Сборная Москвы "Столичная"</t>
  </si>
  <si>
    <t>Сборная Московской области "Подмосковье"</t>
  </si>
  <si>
    <t>пудель Царина</t>
  </si>
  <si>
    <t>немецкая овчарка Вельд</t>
  </si>
  <si>
    <t>шелти Плакки Виннер</t>
  </si>
  <si>
    <t>Сборная Москвы "Москва"</t>
  </si>
  <si>
    <t>Сборная Москвы "Московская"</t>
  </si>
  <si>
    <t>Сборная Москвы "Московитянки"</t>
  </si>
  <si>
    <t>бордер-колли Вилли</t>
  </si>
  <si>
    <t>Капустина Елена</t>
  </si>
  <si>
    <t>Парсон-Рассел-терьер Патти</t>
  </si>
  <si>
    <t>Сборная Москвы "Метрополия"</t>
  </si>
  <si>
    <t>Насонова Светлана</t>
  </si>
  <si>
    <t>цвергшнауцер Енисей</t>
  </si>
  <si>
    <t>Денисова Елена</t>
  </si>
  <si>
    <t>фокстерьер Гарри</t>
  </si>
  <si>
    <t>Сборная Москвы "Москвички"</t>
  </si>
  <si>
    <t>Пашкова Наталья</t>
  </si>
  <si>
    <t>пудель Наполеон</t>
  </si>
  <si>
    <t>Кондрашова Светлана</t>
  </si>
  <si>
    <t>бордер-колли Рашани</t>
  </si>
  <si>
    <t>бордер-колли Эбони</t>
  </si>
  <si>
    <t>бордер-колли Дакша</t>
  </si>
  <si>
    <t>Большакова Варвара</t>
  </si>
  <si>
    <t>шелти Гуд Найт</t>
  </si>
  <si>
    <t>Сборная Москвы "Столица"</t>
  </si>
  <si>
    <t>Улыбина Маргарита</t>
  </si>
  <si>
    <t>шпиц Марго</t>
  </si>
  <si>
    <t>шелти Чикаго</t>
  </si>
  <si>
    <t>Сборная Пермского края-1</t>
  </si>
  <si>
    <t>Сборная Пермского края-3</t>
  </si>
  <si>
    <t>Сборная Пермского края-2</t>
  </si>
  <si>
    <t>Сборная Пермского края-7</t>
  </si>
  <si>
    <t>Сборная Пермского края-4</t>
  </si>
  <si>
    <t>Кудрина Анна</t>
  </si>
  <si>
    <t>Бондарева Анна</t>
  </si>
  <si>
    <t>бордер-колли Феррари</t>
  </si>
  <si>
    <t>Сборная Пермского края-5</t>
  </si>
  <si>
    <t>Сборная Пермского края-9</t>
  </si>
  <si>
    <t>фокстерьер Гиви</t>
  </si>
  <si>
    <t>бордер-колли Мобиле</t>
  </si>
  <si>
    <t>Сборная Пермского края-6</t>
  </si>
  <si>
    <t>Сборная Пермского края-8</t>
  </si>
  <si>
    <t>фокстерьер Бэби</t>
  </si>
  <si>
    <t>шелти чудо</t>
  </si>
  <si>
    <t>англ. кокер-спаниель Федос</t>
  </si>
  <si>
    <t>Ивановская область-5</t>
  </si>
  <si>
    <t>бордер-колли Брюс</t>
  </si>
  <si>
    <t>бордер-колли Имп</t>
  </si>
  <si>
    <t>Сборная Нижегородской области-4</t>
  </si>
  <si>
    <t>Сборная Нижегородской области-3</t>
  </si>
  <si>
    <t>Сборная Ивановской области-4</t>
  </si>
  <si>
    <t>Сборная Ивановской области-3</t>
  </si>
  <si>
    <t>Сборная Ивановской области-1</t>
  </si>
  <si>
    <t>Сборная Ивановской области-2</t>
  </si>
  <si>
    <t>Сборная Ивановской области-5</t>
  </si>
  <si>
    <t>бордер-колли Марси</t>
  </si>
  <si>
    <t>Семова Кристина</t>
  </si>
  <si>
    <t>фокстерьер Бестия</t>
  </si>
  <si>
    <t>фокстерьер Чеканка</t>
  </si>
  <si>
    <t>ам. кокер-спаниель Витамин</t>
  </si>
  <si>
    <t>фокстерьер Габи</t>
  </si>
  <si>
    <t>бордер-колли Индира</t>
  </si>
  <si>
    <t>Сборная Санкт-Петербурга-1</t>
  </si>
  <si>
    <t>Сборная Санкт-Петербурга-2</t>
  </si>
  <si>
    <t>Тимина Любовь</t>
  </si>
  <si>
    <t>метис Микса</t>
  </si>
  <si>
    <t>папильон Вилли Той</t>
  </si>
  <si>
    <t>Сборная Московской области "Кантри Тим"</t>
  </si>
  <si>
    <t>бордер-колли Джасти</t>
  </si>
  <si>
    <t>Мешков Сергей</t>
  </si>
  <si>
    <t>вельштерьер Тороша</t>
  </si>
  <si>
    <t>фокстерьер Жаклин</t>
  </si>
  <si>
    <t>Булатова Екатерина</t>
  </si>
  <si>
    <t>метис Сьюзи</t>
  </si>
  <si>
    <t>метис Белка</t>
  </si>
  <si>
    <t>Сборная Костромской области-2</t>
  </si>
  <si>
    <t>Сборная Костромской области-1</t>
  </si>
  <si>
    <t>Соколова Светлана</t>
  </si>
  <si>
    <t>пудель Юман</t>
  </si>
  <si>
    <t>Алексеева Элла</t>
  </si>
  <si>
    <t>шелти Ивушка</t>
  </si>
  <si>
    <t>Бабынина Анастасия</t>
  </si>
  <si>
    <t>шелти Хлоя</t>
  </si>
  <si>
    <t>пудель Винни Пух</t>
  </si>
  <si>
    <t>Сборная Архангельской области-1</t>
  </si>
  <si>
    <t>Колпаков Сергей</t>
  </si>
  <si>
    <t>далматин Жальгирис</t>
  </si>
  <si>
    <t>Жильцова Надежда</t>
  </si>
  <si>
    <t>цвергшнауцер Рич</t>
  </si>
  <si>
    <t>Ушакова Ольга</t>
  </si>
  <si>
    <t>цвергшнауцер Сусанна</t>
  </si>
  <si>
    <t>Цегалко Галина</t>
  </si>
  <si>
    <t>колли Квиннет</t>
  </si>
  <si>
    <t>Титова Екатерина</t>
  </si>
  <si>
    <t>метис Гаврош</t>
  </si>
  <si>
    <t>Москва</t>
  </si>
  <si>
    <t>Московская</t>
  </si>
  <si>
    <t>Архангельская область-1</t>
  </si>
  <si>
    <t>Нижегородская область-4</t>
  </si>
  <si>
    <t>Московитянки</t>
  </si>
  <si>
    <t>Костромская область-1</t>
  </si>
  <si>
    <t>шелти БМВ Классика</t>
  </si>
  <si>
    <t>Костромская область-2</t>
  </si>
  <si>
    <t>Кантри Тим</t>
  </si>
  <si>
    <t>метис Понка</t>
  </si>
  <si>
    <t>шелти Цветень</t>
  </si>
  <si>
    <t>Столичная турбо</t>
  </si>
  <si>
    <t>Архангельская область-2</t>
  </si>
  <si>
    <t>фокстерьер Ави</t>
  </si>
  <si>
    <t>Москвички</t>
  </si>
  <si>
    <t>Батаева Анастасия</t>
  </si>
  <si>
    <t>шелти Чудо</t>
  </si>
  <si>
    <t>американский кокер-спаниель Витамин</t>
  </si>
  <si>
    <t>Нижегородская область-2</t>
  </si>
  <si>
    <t>Нижегородская область-3</t>
  </si>
  <si>
    <t>шелти Бони</t>
  </si>
  <si>
    <t>Харламова Юлия</t>
  </si>
  <si>
    <t>шелти Шелли</t>
  </si>
  <si>
    <t>Иванова Анна</t>
  </si>
  <si>
    <t>бордер-колли Елисей</t>
  </si>
  <si>
    <t>Столица</t>
  </si>
  <si>
    <t>бордер-колли Везунчик</t>
  </si>
  <si>
    <t>бордер-колли Аллонсо</t>
  </si>
  <si>
    <t>Ледкова Татьяна</t>
  </si>
  <si>
    <t>бордер-колли Альмера</t>
  </si>
  <si>
    <t>Пермский край-10</t>
  </si>
  <si>
    <t>бордер-колли Перпетуум Мобиле</t>
  </si>
  <si>
    <t>бордер-колли Бластер</t>
  </si>
  <si>
    <t>Метрополия</t>
  </si>
  <si>
    <t>эрдельтерьер Эстер</t>
  </si>
  <si>
    <t>Самарская область</t>
  </si>
  <si>
    <t>Горожанки</t>
  </si>
  <si>
    <t>папильон Нина Ричи</t>
  </si>
  <si>
    <t>папильон Вилли Тойф</t>
  </si>
  <si>
    <t>Сборная Москвы "Столичная турбо"</t>
  </si>
  <si>
    <t>бордер-колли Аста Айскрим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</si>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</sst>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10"/>
      <color indexed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shrinkToFit="1"/>
    </xf>
    <xf numFmtId="49" fontId="0" fillId="2" borderId="0" xfId="0" applyNumberFormat="1" applyFill="1" applyAlignment="1">
      <alignment shrinkToFit="1"/>
    </xf>
    <xf numFmtId="0" fontId="0" fillId="2" borderId="0" xfId="0" applyFill="1" applyAlignment="1">
      <alignment/>
    </xf>
    <xf numFmtId="49" fontId="0" fillId="3" borderId="0" xfId="0" applyNumberFormat="1" applyFill="1" applyAlignment="1">
      <alignment shrinkToFit="1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49" fontId="0" fillId="4" borderId="0" xfId="0" applyNumberFormat="1" applyFill="1" applyAlignment="1">
      <alignment shrinkToFi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49" fontId="0" fillId="5" borderId="0" xfId="0" applyNumberFormat="1" applyFill="1" applyAlignment="1">
      <alignment shrinkToFi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2" borderId="0" xfId="0" applyNumberFormat="1" applyFill="1" applyAlignment="1">
      <alignment/>
    </xf>
    <xf numFmtId="49" fontId="0" fillId="3" borderId="0" xfId="0" applyNumberFormat="1" applyFill="1" applyAlignment="1">
      <alignment/>
    </xf>
    <xf numFmtId="49" fontId="0" fillId="4" borderId="0" xfId="0" applyNumberFormat="1" applyFill="1" applyAlignment="1">
      <alignment/>
    </xf>
    <xf numFmtId="49" fontId="0" fillId="5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0" fillId="5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0" fillId="0" borderId="0" xfId="0" applyNumberFormat="1" applyFont="1" applyAlignment="1">
      <alignment wrapText="1" shrinkToFit="1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 shrinkToFi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right" shrinkToFit="1"/>
    </xf>
    <xf numFmtId="49" fontId="1" fillId="0" borderId="0" xfId="0" applyNumberFormat="1" applyFont="1" applyFill="1" applyAlignment="1">
      <alignment shrinkToFit="1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2" fontId="1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Font="1" applyAlignment="1">
      <alignment horizontal="center" wrapText="1" shrinkToFit="1"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 wrapText="1" shrinkToFit="1"/>
    </xf>
    <xf numFmtId="2" fontId="0" fillId="0" borderId="0" xfId="0" applyNumberFormat="1" applyFont="1" applyAlignment="1">
      <alignment wrapText="1" shrinkToFit="1"/>
    </xf>
    <xf numFmtId="1" fontId="1" fillId="0" borderId="0" xfId="0" applyNumberFormat="1" applyFont="1" applyAlignment="1">
      <alignment wrapText="1" shrinkToFit="1"/>
    </xf>
    <xf numFmtId="1" fontId="0" fillId="0" borderId="0" xfId="0" applyNumberFormat="1" applyFont="1" applyAlignment="1">
      <alignment wrapText="1" shrinkToFit="1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" fontId="0" fillId="2" borderId="0" xfId="0" applyNumberFormat="1" applyFill="1" applyAlignment="1">
      <alignment/>
    </xf>
    <xf numFmtId="1" fontId="0" fillId="4" borderId="0" xfId="0" applyNumberFormat="1" applyFill="1" applyAlignment="1">
      <alignment/>
    </xf>
    <xf numFmtId="1" fontId="0" fillId="3" borderId="0" xfId="0" applyNumberFormat="1" applyFill="1" applyAlignment="1">
      <alignment/>
    </xf>
    <xf numFmtId="1" fontId="0" fillId="5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1" fontId="1" fillId="4" borderId="0" xfId="0" applyNumberFormat="1" applyFont="1" applyFill="1" applyAlignment="1">
      <alignment/>
    </xf>
    <xf numFmtId="1" fontId="1" fillId="3" borderId="0" xfId="0" applyNumberFormat="1" applyFont="1" applyFill="1" applyAlignment="1">
      <alignment/>
    </xf>
    <xf numFmtId="1" fontId="1" fillId="5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1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1" fillId="0" borderId="0" xfId="0" applyNumberFormat="1" applyFont="1" applyAlignment="1">
      <alignment horizontal="center" wrapText="1" shrinkToFit="1"/>
    </xf>
    <xf numFmtId="0" fontId="0" fillId="3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8"/>
  <sheetViews>
    <sheetView workbookViewId="0" topLeftCell="A36">
      <pane xSplit="3" topLeftCell="P1" activePane="topRight" state="frozen"/>
      <selection pane="topLeft" activeCell="A1" sqref="A1"/>
      <selection pane="topRight" activeCell="B66" sqref="B66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625" style="0" bestFit="1" customWidth="1"/>
    <col min="4" max="4" width="23.125" style="1" hidden="1" customWidth="1"/>
    <col min="5" max="13" width="0" style="0" hidden="1" customWidth="1"/>
    <col min="14" max="14" width="11.125" style="0" hidden="1" customWidth="1"/>
    <col min="15" max="15" width="0" style="0" hidden="1" customWidth="1"/>
    <col min="21" max="21" width="12.25390625" style="0" customWidth="1"/>
    <col min="24" max="24" width="10.125" style="0" customWidth="1"/>
    <col min="25" max="25" width="10.25390625" style="0" customWidth="1"/>
    <col min="26" max="26" width="9.875" style="0" customWidth="1"/>
  </cols>
  <sheetData>
    <row r="1" spans="5:27" ht="12.75">
      <c r="E1" s="78" t="s">
        <v>20</v>
      </c>
      <c r="F1" s="78"/>
      <c r="G1" s="78"/>
      <c r="H1" s="78"/>
      <c r="I1" s="78" t="s">
        <v>21</v>
      </c>
      <c r="J1" s="78"/>
      <c r="K1" s="78"/>
      <c r="L1" s="78"/>
      <c r="M1" s="78" t="s">
        <v>22</v>
      </c>
      <c r="N1" s="78"/>
      <c r="O1" s="78"/>
      <c r="P1" s="78"/>
      <c r="Q1" s="78" t="s">
        <v>23</v>
      </c>
      <c r="R1" s="78"/>
      <c r="S1" s="78"/>
      <c r="T1" s="78"/>
      <c r="W1" s="78"/>
      <c r="X1" s="78"/>
      <c r="Y1" s="78"/>
      <c r="Z1" s="78"/>
      <c r="AA1" s="78"/>
    </row>
    <row r="2" spans="1:27" ht="28.5" customHeight="1">
      <c r="A2" s="2" t="s">
        <v>0</v>
      </c>
      <c r="B2" s="2" t="s">
        <v>1</v>
      </c>
      <c r="C2" s="2" t="s">
        <v>2</v>
      </c>
      <c r="D2" s="3" t="s">
        <v>5</v>
      </c>
      <c r="E2" s="3" t="s">
        <v>9</v>
      </c>
      <c r="F2" s="3" t="s">
        <v>10</v>
      </c>
      <c r="G2" s="2" t="s">
        <v>11</v>
      </c>
      <c r="H2" s="2" t="s">
        <v>12</v>
      </c>
      <c r="I2" s="3" t="s">
        <v>9</v>
      </c>
      <c r="J2" s="3" t="s">
        <v>10</v>
      </c>
      <c r="K2" s="2" t="s">
        <v>11</v>
      </c>
      <c r="L2" s="2" t="s">
        <v>13</v>
      </c>
      <c r="M2" s="2" t="s">
        <v>9</v>
      </c>
      <c r="N2" s="2" t="s">
        <v>14</v>
      </c>
      <c r="O2" s="2" t="s">
        <v>15</v>
      </c>
      <c r="P2" s="2" t="s">
        <v>16</v>
      </c>
      <c r="Q2" s="2" t="s">
        <v>9</v>
      </c>
      <c r="R2" s="2" t="s">
        <v>14</v>
      </c>
      <c r="S2" s="2" t="s">
        <v>17</v>
      </c>
      <c r="T2" s="2" t="s">
        <v>16</v>
      </c>
      <c r="U2" s="2" t="s">
        <v>18</v>
      </c>
      <c r="V2" s="2" t="s">
        <v>19</v>
      </c>
      <c r="W2" s="2"/>
      <c r="X2" s="2"/>
      <c r="Y2" s="2"/>
      <c r="Z2" s="2"/>
      <c r="AA2" s="2"/>
    </row>
    <row r="3" spans="1:22" ht="12.75">
      <c r="A3" s="4">
        <v>6511</v>
      </c>
      <c r="B3" s="1" t="s">
        <v>58</v>
      </c>
      <c r="C3" s="1" t="s">
        <v>259</v>
      </c>
      <c r="D3" s="38" t="s">
        <v>127</v>
      </c>
      <c r="E3" s="5">
        <f>L!E12</f>
        <v>36.85</v>
      </c>
      <c r="F3" s="34">
        <f>L!F12</f>
        <v>0</v>
      </c>
      <c r="G3" s="5">
        <f aca="true" t="shared" si="0" ref="G3:G28">SUM(E3:F3)</f>
        <v>36.85</v>
      </c>
      <c r="H3" s="5">
        <f aca="true" t="shared" si="1" ref="H3:H28">120-G3</f>
        <v>83.15</v>
      </c>
      <c r="I3" s="5">
        <f>L!I12</f>
        <v>30.41</v>
      </c>
      <c r="J3" s="34">
        <f>L!J12</f>
        <v>0</v>
      </c>
      <c r="K3" s="5">
        <f aca="true" t="shared" si="2" ref="K3:K28">SUM(I3:J3)</f>
        <v>30.41</v>
      </c>
      <c r="L3" s="5">
        <f aca="true" t="shared" si="3" ref="L3:L28">100-K3</f>
        <v>69.59</v>
      </c>
      <c r="M3" s="5">
        <f>L!M12</f>
        <v>35.75</v>
      </c>
      <c r="N3" s="34">
        <f>L!N12</f>
        <v>39</v>
      </c>
      <c r="O3" s="34">
        <f>L!O12</f>
        <v>18</v>
      </c>
      <c r="P3" s="34">
        <f aca="true" t="shared" si="4" ref="P3:P28">SUM(N3:O3)</f>
        <v>57</v>
      </c>
      <c r="Q3" s="5">
        <f>L!Q12</f>
        <v>38.64</v>
      </c>
      <c r="R3" s="34">
        <f>L!R12</f>
        <v>21</v>
      </c>
      <c r="S3" s="34">
        <f>L!S12</f>
        <v>27</v>
      </c>
      <c r="T3" s="34">
        <f aca="true" t="shared" si="5" ref="T3:T28">SUM(R3:S3)</f>
        <v>48</v>
      </c>
      <c r="U3" s="5">
        <f aca="true" t="shared" si="6" ref="U3:U28">SUM(H3,L3,P3,T3)</f>
        <v>257.74</v>
      </c>
      <c r="V3">
        <v>1</v>
      </c>
    </row>
    <row r="4" spans="1:22" ht="12.75">
      <c r="A4" s="4">
        <v>6505</v>
      </c>
      <c r="B4" s="1" t="s">
        <v>76</v>
      </c>
      <c r="C4" s="1" t="s">
        <v>130</v>
      </c>
      <c r="D4" s="1" t="s">
        <v>133</v>
      </c>
      <c r="E4" s="5">
        <f>L!E7</f>
        <v>37.07</v>
      </c>
      <c r="F4" s="34">
        <f>L!F7</f>
        <v>0</v>
      </c>
      <c r="G4" s="5">
        <f t="shared" si="0"/>
        <v>37.07</v>
      </c>
      <c r="H4" s="5">
        <f t="shared" si="1"/>
        <v>82.93</v>
      </c>
      <c r="I4" s="5">
        <f>L!I7</f>
        <v>28.25</v>
      </c>
      <c r="J4" s="34">
        <f>L!J7</f>
        <v>0</v>
      </c>
      <c r="K4" s="5">
        <f t="shared" si="2"/>
        <v>28.25</v>
      </c>
      <c r="L4" s="5">
        <f t="shared" si="3"/>
        <v>71.75</v>
      </c>
      <c r="M4" s="5">
        <f>L!M7</f>
        <v>36.34</v>
      </c>
      <c r="N4" s="34">
        <f>L!N7</f>
        <v>36</v>
      </c>
      <c r="O4" s="34">
        <f>L!O7</f>
        <v>18</v>
      </c>
      <c r="P4" s="34">
        <f t="shared" si="4"/>
        <v>54</v>
      </c>
      <c r="Q4" s="5">
        <f>L!Q7</f>
        <v>36.12</v>
      </c>
      <c r="R4" s="34">
        <f>L!R7</f>
        <v>21</v>
      </c>
      <c r="S4" s="34">
        <f>L!S7</f>
        <v>27</v>
      </c>
      <c r="T4" s="34">
        <f t="shared" si="5"/>
        <v>48</v>
      </c>
      <c r="U4" s="5">
        <f t="shared" si="6"/>
        <v>256.68</v>
      </c>
      <c r="V4">
        <v>2</v>
      </c>
    </row>
    <row r="5" spans="1:27" ht="12.75">
      <c r="A5" s="4">
        <v>6524</v>
      </c>
      <c r="B5" s="1" t="s">
        <v>117</v>
      </c>
      <c r="C5" s="1" t="s">
        <v>118</v>
      </c>
      <c r="D5" s="1" t="s">
        <v>166</v>
      </c>
      <c r="E5" s="5">
        <f>L!E24</f>
        <v>41.29</v>
      </c>
      <c r="F5" s="34">
        <f>L!F24</f>
        <v>0</v>
      </c>
      <c r="G5" s="5">
        <f t="shared" si="0"/>
        <v>41.29</v>
      </c>
      <c r="H5" s="5">
        <f t="shared" si="1"/>
        <v>78.71000000000001</v>
      </c>
      <c r="I5" s="5">
        <f>L!I24</f>
        <v>31.5</v>
      </c>
      <c r="J5" s="34">
        <f>L!J24</f>
        <v>0</v>
      </c>
      <c r="K5" s="5">
        <f t="shared" si="2"/>
        <v>31.5</v>
      </c>
      <c r="L5" s="5">
        <f t="shared" si="3"/>
        <v>68.5</v>
      </c>
      <c r="M5" s="5">
        <f>L!M24</f>
        <v>34.62</v>
      </c>
      <c r="N5" s="34">
        <f>L!N24</f>
        <v>34</v>
      </c>
      <c r="O5" s="34">
        <f>L!O24</f>
        <v>18</v>
      </c>
      <c r="P5" s="34">
        <f t="shared" si="4"/>
        <v>52</v>
      </c>
      <c r="Q5" s="5">
        <f>L!Q24</f>
        <v>38.44</v>
      </c>
      <c r="R5" s="34">
        <f>L!R24</f>
        <v>24</v>
      </c>
      <c r="S5" s="34">
        <f>L!S24</f>
        <v>27</v>
      </c>
      <c r="T5" s="34">
        <f t="shared" si="5"/>
        <v>51</v>
      </c>
      <c r="U5" s="5">
        <f t="shared" si="6"/>
        <v>250.21</v>
      </c>
      <c r="V5">
        <v>3</v>
      </c>
      <c r="W5" s="2"/>
      <c r="X5" s="2"/>
      <c r="Y5" s="2"/>
      <c r="Z5" s="2"/>
      <c r="AA5" s="2"/>
    </row>
    <row r="6" spans="1:27" ht="12.75">
      <c r="A6" s="4">
        <v>6519</v>
      </c>
      <c r="B6" s="1" t="s">
        <v>111</v>
      </c>
      <c r="C6" s="1" t="s">
        <v>64</v>
      </c>
      <c r="D6" s="1" t="s">
        <v>169</v>
      </c>
      <c r="E6" s="5">
        <f>L!E19</f>
        <v>37.34</v>
      </c>
      <c r="F6" s="34">
        <f>L!F19</f>
        <v>5</v>
      </c>
      <c r="G6" s="5">
        <f t="shared" si="0"/>
        <v>42.34</v>
      </c>
      <c r="H6" s="5">
        <f t="shared" si="1"/>
        <v>77.66</v>
      </c>
      <c r="I6" s="5">
        <f>L!I19</f>
        <v>31.81</v>
      </c>
      <c r="J6" s="34">
        <f>L!J19</f>
        <v>5</v>
      </c>
      <c r="K6" s="5">
        <f t="shared" si="2"/>
        <v>36.81</v>
      </c>
      <c r="L6" s="5">
        <f t="shared" si="3"/>
        <v>63.19</v>
      </c>
      <c r="M6" s="5">
        <f>L!M19</f>
        <v>36.61</v>
      </c>
      <c r="N6" s="34">
        <f>L!N19</f>
        <v>40</v>
      </c>
      <c r="O6" s="34">
        <f>L!O19</f>
        <v>18</v>
      </c>
      <c r="P6" s="34">
        <f t="shared" si="4"/>
        <v>58</v>
      </c>
      <c r="Q6" s="5">
        <f>L!Q19</f>
        <v>38.21</v>
      </c>
      <c r="R6" s="34">
        <f>L!R19</f>
        <v>24</v>
      </c>
      <c r="S6" s="34">
        <f>L!S19</f>
        <v>27</v>
      </c>
      <c r="T6" s="34">
        <f t="shared" si="5"/>
        <v>51</v>
      </c>
      <c r="U6" s="5">
        <f t="shared" si="6"/>
        <v>249.85</v>
      </c>
      <c r="V6">
        <v>4</v>
      </c>
      <c r="W6" s="2"/>
      <c r="X6" s="2"/>
      <c r="Y6" s="2"/>
      <c r="Z6" s="2"/>
      <c r="AA6" s="2"/>
    </row>
    <row r="7" spans="1:27" s="8" customFormat="1" ht="12.75">
      <c r="A7" s="4">
        <v>6521</v>
      </c>
      <c r="B7" s="1" t="s">
        <v>3</v>
      </c>
      <c r="C7" s="1" t="s">
        <v>4</v>
      </c>
      <c r="D7" s="1" t="s">
        <v>319</v>
      </c>
      <c r="E7" s="5">
        <f>L!E21</f>
        <v>37.97</v>
      </c>
      <c r="F7" s="34">
        <f>L!F21</f>
        <v>5</v>
      </c>
      <c r="G7" s="5">
        <f t="shared" si="0"/>
        <v>42.97</v>
      </c>
      <c r="H7" s="5">
        <f t="shared" si="1"/>
        <v>77.03</v>
      </c>
      <c r="I7" s="5">
        <f>L!I21</f>
        <v>31.22</v>
      </c>
      <c r="J7" s="34">
        <f>L!J21</f>
        <v>5</v>
      </c>
      <c r="K7" s="5">
        <f t="shared" si="2"/>
        <v>36.22</v>
      </c>
      <c r="L7" s="5">
        <f t="shared" si="3"/>
        <v>63.78</v>
      </c>
      <c r="M7" s="5">
        <f>L!M21</f>
        <v>34.66</v>
      </c>
      <c r="N7" s="34">
        <f>L!N21</f>
        <v>38</v>
      </c>
      <c r="O7" s="34">
        <f>L!O21</f>
        <v>18</v>
      </c>
      <c r="P7" s="34">
        <f t="shared" si="4"/>
        <v>56</v>
      </c>
      <c r="Q7" s="5">
        <f>L!Q21</f>
        <v>35.76</v>
      </c>
      <c r="R7" s="34">
        <f>L!R21</f>
        <v>24</v>
      </c>
      <c r="S7" s="34">
        <f>L!S21</f>
        <v>27</v>
      </c>
      <c r="T7" s="34">
        <f t="shared" si="5"/>
        <v>51</v>
      </c>
      <c r="U7" s="5">
        <f t="shared" si="6"/>
        <v>247.81</v>
      </c>
      <c r="V7">
        <v>5</v>
      </c>
      <c r="W7" s="5"/>
      <c r="X7" s="5"/>
      <c r="Y7" s="34"/>
      <c r="Z7" s="5"/>
      <c r="AA7" s="36"/>
    </row>
    <row r="8" spans="1:27" ht="12.75">
      <c r="A8" s="4">
        <v>6512</v>
      </c>
      <c r="B8" s="1" t="s">
        <v>43</v>
      </c>
      <c r="C8" s="1" t="s">
        <v>7</v>
      </c>
      <c r="D8" s="1" t="s">
        <v>320</v>
      </c>
      <c r="E8" s="5">
        <f>L!E13</f>
        <v>41.79</v>
      </c>
      <c r="F8" s="34">
        <f>L!F13</f>
        <v>0</v>
      </c>
      <c r="G8" s="5">
        <f t="shared" si="0"/>
        <v>41.79</v>
      </c>
      <c r="H8" s="5">
        <f t="shared" si="1"/>
        <v>78.21000000000001</v>
      </c>
      <c r="I8" s="5">
        <f>L!I13</f>
        <v>32.88</v>
      </c>
      <c r="J8" s="34">
        <f>L!J13</f>
        <v>0</v>
      </c>
      <c r="K8" s="5">
        <f t="shared" si="2"/>
        <v>32.88</v>
      </c>
      <c r="L8" s="5">
        <f t="shared" si="3"/>
        <v>67.12</v>
      </c>
      <c r="M8" s="5">
        <f>L!M13</f>
        <v>35.03</v>
      </c>
      <c r="N8" s="34">
        <f>L!N13</f>
        <v>33</v>
      </c>
      <c r="O8" s="34">
        <f>L!O13</f>
        <v>18</v>
      </c>
      <c r="P8" s="34">
        <f t="shared" si="4"/>
        <v>51</v>
      </c>
      <c r="Q8" s="5">
        <f>L!Q13</f>
        <v>42.04</v>
      </c>
      <c r="R8" s="34">
        <f>L!R13</f>
        <v>24</v>
      </c>
      <c r="S8" s="34">
        <f>L!S13</f>
        <v>20</v>
      </c>
      <c r="T8" s="34">
        <f t="shared" si="5"/>
        <v>44</v>
      </c>
      <c r="U8" s="5">
        <f t="shared" si="6"/>
        <v>240.33</v>
      </c>
      <c r="V8">
        <v>6</v>
      </c>
      <c r="W8" s="5"/>
      <c r="X8" s="5"/>
      <c r="Y8" s="34"/>
      <c r="Z8" s="5"/>
      <c r="AA8" s="39"/>
    </row>
    <row r="9" spans="1:27" ht="12.75">
      <c r="A9" s="4">
        <v>6502</v>
      </c>
      <c r="B9" s="1" t="s">
        <v>114</v>
      </c>
      <c r="C9" s="1" t="s">
        <v>115</v>
      </c>
      <c r="D9" s="1" t="s">
        <v>323</v>
      </c>
      <c r="E9" s="5">
        <f>L!E4</f>
        <v>38.02</v>
      </c>
      <c r="F9" s="34">
        <f>L!F4</f>
        <v>5</v>
      </c>
      <c r="G9" s="5">
        <f t="shared" si="0"/>
        <v>43.02</v>
      </c>
      <c r="H9" s="5">
        <f t="shared" si="1"/>
        <v>76.97999999999999</v>
      </c>
      <c r="I9" s="5">
        <f>L!I4</f>
        <v>31.65</v>
      </c>
      <c r="J9" s="34">
        <f>L!J4</f>
        <v>5</v>
      </c>
      <c r="K9" s="5">
        <f t="shared" si="2"/>
        <v>36.65</v>
      </c>
      <c r="L9" s="5">
        <f t="shared" si="3"/>
        <v>63.35</v>
      </c>
      <c r="M9" s="5">
        <f>L!M4</f>
        <v>36.47</v>
      </c>
      <c r="N9" s="34">
        <f>L!N4</f>
        <v>29</v>
      </c>
      <c r="O9" s="34">
        <f>L!O4</f>
        <v>18</v>
      </c>
      <c r="P9" s="34">
        <f t="shared" si="4"/>
        <v>47</v>
      </c>
      <c r="Q9" s="5">
        <f>L!Q4</f>
        <v>41.86</v>
      </c>
      <c r="R9" s="34">
        <f>L!R4</f>
        <v>16</v>
      </c>
      <c r="S9" s="34">
        <f>L!S4</f>
        <v>27</v>
      </c>
      <c r="T9" s="34">
        <f t="shared" si="5"/>
        <v>43</v>
      </c>
      <c r="U9" s="5">
        <f t="shared" si="6"/>
        <v>230.32999999999998</v>
      </c>
      <c r="V9">
        <v>7</v>
      </c>
      <c r="W9" s="5"/>
      <c r="X9" s="5"/>
      <c r="Y9" s="34"/>
      <c r="Z9" s="5"/>
      <c r="AA9" s="40"/>
    </row>
    <row r="10" spans="1:27" ht="12.75">
      <c r="A10" s="4">
        <v>6525</v>
      </c>
      <c r="B10" s="1" t="s">
        <v>6</v>
      </c>
      <c r="C10" s="1" t="s">
        <v>120</v>
      </c>
      <c r="D10" s="1" t="s">
        <v>320</v>
      </c>
      <c r="E10" s="5">
        <f>L!E25</f>
        <v>47.57</v>
      </c>
      <c r="F10" s="34">
        <f>L!F25</f>
        <v>5</v>
      </c>
      <c r="G10" s="5">
        <f t="shared" si="0"/>
        <v>52.57</v>
      </c>
      <c r="H10" s="5">
        <f t="shared" si="1"/>
        <v>67.43</v>
      </c>
      <c r="I10" s="5">
        <f>L!I25</f>
        <v>33.56</v>
      </c>
      <c r="J10" s="34">
        <f>L!J25</f>
        <v>0</v>
      </c>
      <c r="K10" s="5">
        <f t="shared" si="2"/>
        <v>33.56</v>
      </c>
      <c r="L10" s="5">
        <f t="shared" si="3"/>
        <v>66.44</v>
      </c>
      <c r="M10" s="5">
        <f>L!M25</f>
        <v>34.29</v>
      </c>
      <c r="N10" s="34">
        <f>L!N25</f>
        <v>35</v>
      </c>
      <c r="O10" s="34">
        <f>L!O25</f>
        <v>18</v>
      </c>
      <c r="P10" s="34">
        <f t="shared" si="4"/>
        <v>53</v>
      </c>
      <c r="Q10" s="5">
        <f>L!Q25</f>
        <v>44.38</v>
      </c>
      <c r="R10" s="34">
        <f>L!R25</f>
        <v>21</v>
      </c>
      <c r="S10" s="34">
        <f>L!S25</f>
        <v>20</v>
      </c>
      <c r="T10" s="34">
        <f t="shared" si="5"/>
        <v>41</v>
      </c>
      <c r="U10" s="5">
        <f t="shared" si="6"/>
        <v>227.87</v>
      </c>
      <c r="V10">
        <v>8</v>
      </c>
      <c r="W10" s="5"/>
      <c r="X10" s="5"/>
      <c r="Y10" s="34"/>
      <c r="Z10" s="5"/>
      <c r="AA10" s="41"/>
    </row>
    <row r="11" spans="1:27" ht="12.75">
      <c r="A11" s="4">
        <v>6514</v>
      </c>
      <c r="B11" s="1" t="s">
        <v>71</v>
      </c>
      <c r="C11" s="1" t="s">
        <v>72</v>
      </c>
      <c r="D11" s="1" t="s">
        <v>122</v>
      </c>
      <c r="E11" s="5">
        <f>L!E15</f>
        <v>44.52</v>
      </c>
      <c r="F11" s="34">
        <f>L!F15</f>
        <v>5</v>
      </c>
      <c r="G11" s="5">
        <f t="shared" si="0"/>
        <v>49.52</v>
      </c>
      <c r="H11" s="5">
        <f t="shared" si="1"/>
        <v>70.47999999999999</v>
      </c>
      <c r="I11" s="5">
        <f>L!I15</f>
        <v>36.81</v>
      </c>
      <c r="J11" s="34">
        <f>L!J15</f>
        <v>0</v>
      </c>
      <c r="K11" s="5">
        <f t="shared" si="2"/>
        <v>36.81</v>
      </c>
      <c r="L11" s="5">
        <f t="shared" si="3"/>
        <v>63.19</v>
      </c>
      <c r="M11" s="5">
        <f>L!M15</f>
        <v>35.63</v>
      </c>
      <c r="N11" s="34">
        <f>L!N15</f>
        <v>32</v>
      </c>
      <c r="O11" s="34">
        <f>L!O15</f>
        <v>18</v>
      </c>
      <c r="P11" s="34">
        <f t="shared" si="4"/>
        <v>50</v>
      </c>
      <c r="Q11" s="5">
        <f>L!Q15</f>
        <v>46.08</v>
      </c>
      <c r="R11" s="34">
        <f>L!R15</f>
        <v>24</v>
      </c>
      <c r="S11" s="34">
        <f>L!S15</f>
        <v>20</v>
      </c>
      <c r="T11" s="34">
        <f t="shared" si="5"/>
        <v>44</v>
      </c>
      <c r="U11" s="5">
        <f t="shared" si="6"/>
        <v>227.67</v>
      </c>
      <c r="V11">
        <v>9</v>
      </c>
      <c r="W11" s="5"/>
      <c r="X11" s="5"/>
      <c r="Y11" s="34"/>
      <c r="Z11" s="5"/>
      <c r="AA11" s="40"/>
    </row>
    <row r="12" spans="1:27" ht="12.75">
      <c r="A12" s="4">
        <v>6523</v>
      </c>
      <c r="B12" s="1" t="s">
        <v>102</v>
      </c>
      <c r="C12" s="1" t="s">
        <v>116</v>
      </c>
      <c r="D12" s="1" t="s">
        <v>185</v>
      </c>
      <c r="E12" s="5">
        <f>L!E23</f>
        <v>46</v>
      </c>
      <c r="F12" s="34">
        <f>L!F23</f>
        <v>0</v>
      </c>
      <c r="G12" s="5">
        <f t="shared" si="0"/>
        <v>46</v>
      </c>
      <c r="H12" s="5">
        <f t="shared" si="1"/>
        <v>74</v>
      </c>
      <c r="I12" s="5">
        <f>L!I23</f>
        <v>34.06</v>
      </c>
      <c r="J12" s="34">
        <f>L!J23</f>
        <v>0</v>
      </c>
      <c r="K12" s="5">
        <f t="shared" si="2"/>
        <v>34.06</v>
      </c>
      <c r="L12" s="5">
        <f t="shared" si="3"/>
        <v>65.94</v>
      </c>
      <c r="M12" s="5">
        <f>L!M23</f>
        <v>34.13</v>
      </c>
      <c r="N12" s="34">
        <f>L!N23</f>
        <v>27</v>
      </c>
      <c r="O12" s="34">
        <f>L!O23</f>
        <v>9</v>
      </c>
      <c r="P12" s="34">
        <f t="shared" si="4"/>
        <v>36</v>
      </c>
      <c r="Q12" s="5">
        <f>L!Q23</f>
        <v>42.51</v>
      </c>
      <c r="R12" s="34">
        <f>L!R23</f>
        <v>24</v>
      </c>
      <c r="S12" s="34">
        <f>L!S23</f>
        <v>27</v>
      </c>
      <c r="T12" s="34">
        <f t="shared" si="5"/>
        <v>51</v>
      </c>
      <c r="U12" s="5">
        <f t="shared" si="6"/>
        <v>226.94</v>
      </c>
      <c r="V12">
        <v>10</v>
      </c>
      <c r="W12" s="5"/>
      <c r="X12" s="5"/>
      <c r="Y12" s="34"/>
      <c r="Z12" s="5"/>
      <c r="AA12" s="40"/>
    </row>
    <row r="13" spans="1:22" ht="12.75">
      <c r="A13" s="4">
        <v>6504</v>
      </c>
      <c r="B13" s="1" t="s">
        <v>28</v>
      </c>
      <c r="C13" s="1" t="s">
        <v>67</v>
      </c>
      <c r="D13" s="1" t="s">
        <v>352</v>
      </c>
      <c r="E13" s="5">
        <f>L!E6</f>
        <v>44.44</v>
      </c>
      <c r="F13" s="34">
        <f>L!F6</f>
        <v>0</v>
      </c>
      <c r="G13" s="5">
        <f t="shared" si="0"/>
        <v>44.44</v>
      </c>
      <c r="H13" s="5">
        <f t="shared" si="1"/>
        <v>75.56</v>
      </c>
      <c r="I13" s="5">
        <f>L!I6</f>
        <v>31.69</v>
      </c>
      <c r="J13" s="34">
        <f>L!J6</f>
        <v>5</v>
      </c>
      <c r="K13" s="5">
        <f t="shared" si="2"/>
        <v>36.69</v>
      </c>
      <c r="L13" s="5">
        <f t="shared" si="3"/>
        <v>63.31</v>
      </c>
      <c r="M13" s="5">
        <f>L!M6</f>
        <v>33.29</v>
      </c>
      <c r="N13" s="34">
        <f>L!N6</f>
        <v>29</v>
      </c>
      <c r="O13" s="34">
        <f>L!O6</f>
        <v>18</v>
      </c>
      <c r="P13" s="34">
        <f t="shared" si="4"/>
        <v>47</v>
      </c>
      <c r="Q13" s="5">
        <f>L!Q6</f>
        <v>45.07</v>
      </c>
      <c r="R13" s="34">
        <f>L!R6</f>
        <v>21</v>
      </c>
      <c r="S13" s="34">
        <f>L!S6</f>
        <v>20</v>
      </c>
      <c r="T13" s="34">
        <f t="shared" si="5"/>
        <v>41</v>
      </c>
      <c r="U13" s="5">
        <f t="shared" si="6"/>
        <v>226.87</v>
      </c>
      <c r="V13">
        <v>11</v>
      </c>
    </row>
    <row r="14" spans="1:27" ht="12.75">
      <c r="A14" s="4">
        <v>6509</v>
      </c>
      <c r="B14" s="1" t="s">
        <v>117</v>
      </c>
      <c r="C14" s="1" t="s">
        <v>285</v>
      </c>
      <c r="D14" s="1" t="s">
        <v>337</v>
      </c>
      <c r="E14" s="5">
        <f>L!E10</f>
        <v>38.6</v>
      </c>
      <c r="F14" s="34">
        <f>L!F10</f>
        <v>10</v>
      </c>
      <c r="G14" s="5">
        <f t="shared" si="0"/>
        <v>48.6</v>
      </c>
      <c r="H14" s="5">
        <f t="shared" si="1"/>
        <v>71.4</v>
      </c>
      <c r="I14" s="5">
        <f>L!I10</f>
        <v>32.16</v>
      </c>
      <c r="J14" s="34">
        <f>L!J10</f>
        <v>5</v>
      </c>
      <c r="K14" s="5">
        <f t="shared" si="2"/>
        <v>37.16</v>
      </c>
      <c r="L14" s="5">
        <f t="shared" si="3"/>
        <v>62.84</v>
      </c>
      <c r="M14" s="5">
        <f>L!M10</f>
        <v>37.72</v>
      </c>
      <c r="N14" s="34">
        <f>L!N10</f>
        <v>27</v>
      </c>
      <c r="O14" s="34">
        <f>L!O10</f>
        <v>8</v>
      </c>
      <c r="P14" s="34">
        <f t="shared" si="4"/>
        <v>35</v>
      </c>
      <c r="Q14" s="5">
        <f>L!Q10</f>
        <v>40.65</v>
      </c>
      <c r="R14" s="34">
        <f>L!R10</f>
        <v>15</v>
      </c>
      <c r="S14" s="34">
        <f>L!S10</f>
        <v>9</v>
      </c>
      <c r="T14" s="34">
        <f t="shared" si="5"/>
        <v>24</v>
      </c>
      <c r="U14" s="5">
        <f t="shared" si="6"/>
        <v>193.24</v>
      </c>
      <c r="V14">
        <v>12</v>
      </c>
      <c r="W14" s="5"/>
      <c r="X14" s="5"/>
      <c r="Y14" s="34"/>
      <c r="Z14" s="5"/>
      <c r="AA14" s="39"/>
    </row>
    <row r="15" spans="1:27" ht="12.75">
      <c r="A15" s="4">
        <v>6508</v>
      </c>
      <c r="B15" s="1" t="s">
        <v>296</v>
      </c>
      <c r="C15" s="1" t="s">
        <v>297</v>
      </c>
      <c r="D15" s="38" t="s">
        <v>354</v>
      </c>
      <c r="E15" s="5">
        <f>L!E9</f>
        <v>51.59</v>
      </c>
      <c r="F15" s="34">
        <f>L!F9</f>
        <v>15</v>
      </c>
      <c r="G15" s="5">
        <f t="shared" si="0"/>
        <v>66.59</v>
      </c>
      <c r="H15" s="5">
        <f t="shared" si="1"/>
        <v>53.41</v>
      </c>
      <c r="I15" s="5">
        <f>L!I9</f>
        <v>44</v>
      </c>
      <c r="J15" s="34">
        <f>L!J9</f>
        <v>5</v>
      </c>
      <c r="K15" s="5">
        <f t="shared" si="2"/>
        <v>49</v>
      </c>
      <c r="L15" s="5">
        <f t="shared" si="3"/>
        <v>51</v>
      </c>
      <c r="M15" s="5">
        <f>L!M9</f>
        <v>35.94</v>
      </c>
      <c r="N15" s="34">
        <f>L!N9</f>
        <v>26</v>
      </c>
      <c r="O15" s="34">
        <f>L!O9</f>
        <v>18</v>
      </c>
      <c r="P15" s="34">
        <f t="shared" si="4"/>
        <v>44</v>
      </c>
      <c r="Q15" s="5">
        <f>L!Q9</f>
        <v>46.57</v>
      </c>
      <c r="R15" s="34">
        <f>L!R9</f>
        <v>3</v>
      </c>
      <c r="S15" s="34">
        <f>L!S9</f>
        <v>9</v>
      </c>
      <c r="T15" s="34">
        <f t="shared" si="5"/>
        <v>12</v>
      </c>
      <c r="U15" s="5">
        <f t="shared" si="6"/>
        <v>160.41</v>
      </c>
      <c r="V15">
        <v>13</v>
      </c>
      <c r="W15" s="5"/>
      <c r="X15" s="5"/>
      <c r="Y15" s="34"/>
      <c r="Z15" s="5"/>
      <c r="AA15" s="40"/>
    </row>
    <row r="16" spans="1:22" ht="12.75">
      <c r="A16" s="4">
        <v>6510</v>
      </c>
      <c r="B16" s="1" t="s">
        <v>56</v>
      </c>
      <c r="C16" s="1" t="s">
        <v>231</v>
      </c>
      <c r="D16" s="1" t="s">
        <v>323</v>
      </c>
      <c r="E16" s="5">
        <f>L!E11</f>
        <v>38.93</v>
      </c>
      <c r="F16" s="34">
        <f>L!F11</f>
        <v>20</v>
      </c>
      <c r="G16" s="5">
        <f t="shared" si="0"/>
        <v>58.93</v>
      </c>
      <c r="H16" s="5">
        <f t="shared" si="1"/>
        <v>61.07</v>
      </c>
      <c r="I16" s="5">
        <f>L!I11</f>
        <v>33.59</v>
      </c>
      <c r="J16" s="34">
        <f>L!J11</f>
        <v>10</v>
      </c>
      <c r="K16" s="5">
        <f t="shared" si="2"/>
        <v>43.59</v>
      </c>
      <c r="L16" s="5">
        <f t="shared" si="3"/>
        <v>56.41</v>
      </c>
      <c r="M16" s="5">
        <f>L!M11</f>
        <v>44.28</v>
      </c>
      <c r="N16" s="34">
        <f>L!N11</f>
        <v>25</v>
      </c>
      <c r="O16" s="34">
        <f>L!O11</f>
        <v>0</v>
      </c>
      <c r="P16" s="34">
        <f t="shared" si="4"/>
        <v>25</v>
      </c>
      <c r="Q16" s="5">
        <f>L!Q11</f>
        <v>39.02</v>
      </c>
      <c r="R16" s="34">
        <f>L!R11</f>
        <v>7</v>
      </c>
      <c r="S16" s="34">
        <f>L!S11</f>
        <v>9</v>
      </c>
      <c r="T16" s="34">
        <f t="shared" si="5"/>
        <v>16</v>
      </c>
      <c r="U16" s="5">
        <f t="shared" si="6"/>
        <v>158.48</v>
      </c>
      <c r="V16">
        <v>14</v>
      </c>
    </row>
    <row r="17" spans="1:27" ht="12.75">
      <c r="A17" s="4">
        <v>6507</v>
      </c>
      <c r="B17" s="1" t="s">
        <v>57</v>
      </c>
      <c r="C17" s="1" t="s">
        <v>353</v>
      </c>
      <c r="D17" s="1" t="s">
        <v>63</v>
      </c>
      <c r="E17" s="5">
        <f>L!E8</f>
        <v>61.68</v>
      </c>
      <c r="F17" s="34">
        <f>L!F8</f>
        <v>10</v>
      </c>
      <c r="G17" s="5">
        <f t="shared" si="0"/>
        <v>71.68</v>
      </c>
      <c r="H17" s="5">
        <f t="shared" si="1"/>
        <v>48.31999999999999</v>
      </c>
      <c r="I17" s="5">
        <f>L!I8</f>
        <v>51.62</v>
      </c>
      <c r="J17" s="34">
        <f>L!J8</f>
        <v>10</v>
      </c>
      <c r="K17" s="5">
        <f t="shared" si="2"/>
        <v>61.62</v>
      </c>
      <c r="L17" s="5">
        <f t="shared" si="3"/>
        <v>38.38</v>
      </c>
      <c r="M17" s="5">
        <f>L!M8</f>
        <v>42.22</v>
      </c>
      <c r="N17" s="34">
        <f>L!N8</f>
        <v>22</v>
      </c>
      <c r="O17" s="34">
        <f>L!O8</f>
        <v>5</v>
      </c>
      <c r="P17" s="34">
        <f t="shared" si="4"/>
        <v>27</v>
      </c>
      <c r="Q17" s="5">
        <f>L!Q8</f>
        <v>57.96</v>
      </c>
      <c r="R17" s="34">
        <f>L!R8</f>
        <v>23</v>
      </c>
      <c r="S17" s="34">
        <f>L!S8</f>
        <v>9</v>
      </c>
      <c r="T17" s="34">
        <f t="shared" si="5"/>
        <v>32</v>
      </c>
      <c r="U17" s="5">
        <f t="shared" si="6"/>
        <v>145.7</v>
      </c>
      <c r="V17">
        <v>15</v>
      </c>
      <c r="W17" s="5"/>
      <c r="X17" s="5"/>
      <c r="Y17" s="34"/>
      <c r="Z17" s="5"/>
      <c r="AA17" s="40"/>
    </row>
    <row r="18" spans="1:22" ht="12.75">
      <c r="A18" s="4">
        <v>6513</v>
      </c>
      <c r="B18" t="s">
        <v>123</v>
      </c>
      <c r="C18" t="s">
        <v>124</v>
      </c>
      <c r="D18" s="1" t="s">
        <v>322</v>
      </c>
      <c r="E18" s="5">
        <f>L!E14</f>
        <v>0</v>
      </c>
      <c r="F18" s="34">
        <f>L!F14</f>
        <v>120</v>
      </c>
      <c r="G18" s="5">
        <f t="shared" si="0"/>
        <v>120</v>
      </c>
      <c r="H18" s="5">
        <f t="shared" si="1"/>
        <v>0</v>
      </c>
      <c r="I18" s="5">
        <f>L!I14</f>
        <v>32.44</v>
      </c>
      <c r="J18" s="34">
        <f>L!J14</f>
        <v>5</v>
      </c>
      <c r="K18" s="5">
        <f t="shared" si="2"/>
        <v>37.44</v>
      </c>
      <c r="L18" s="5">
        <f t="shared" si="3"/>
        <v>62.56</v>
      </c>
      <c r="M18" s="5">
        <f>L!M14</f>
        <v>35.56</v>
      </c>
      <c r="N18" s="34">
        <f>L!N14</f>
        <v>33</v>
      </c>
      <c r="O18" s="34">
        <f>L!O14</f>
        <v>18</v>
      </c>
      <c r="P18" s="34">
        <f t="shared" si="4"/>
        <v>51</v>
      </c>
      <c r="Q18" s="5">
        <f>L!Q14</f>
        <v>37.67</v>
      </c>
      <c r="R18" s="34">
        <f>L!R14</f>
        <v>23</v>
      </c>
      <c r="S18" s="34">
        <f>L!S14</f>
        <v>9</v>
      </c>
      <c r="T18" s="34">
        <f t="shared" si="5"/>
        <v>32</v>
      </c>
      <c r="U18" s="5">
        <f t="shared" si="6"/>
        <v>145.56</v>
      </c>
      <c r="V18">
        <v>16</v>
      </c>
    </row>
    <row r="19" spans="1:22" ht="12.75">
      <c r="A19" s="4">
        <v>6501</v>
      </c>
      <c r="B19" s="1" t="s">
        <v>74</v>
      </c>
      <c r="C19" s="1" t="s">
        <v>351</v>
      </c>
      <c r="D19" s="1" t="s">
        <v>63</v>
      </c>
      <c r="E19" s="5">
        <f>L!E3</f>
        <v>0</v>
      </c>
      <c r="F19" s="34">
        <f>L!F3</f>
        <v>120</v>
      </c>
      <c r="G19" s="5">
        <f t="shared" si="0"/>
        <v>120</v>
      </c>
      <c r="H19" s="5">
        <f t="shared" si="1"/>
        <v>0</v>
      </c>
      <c r="I19" s="5">
        <f>L!I3</f>
        <v>33.13</v>
      </c>
      <c r="J19" s="34">
        <f>L!J3</f>
        <v>0</v>
      </c>
      <c r="K19" s="5">
        <f t="shared" si="2"/>
        <v>33.13</v>
      </c>
      <c r="L19" s="5">
        <f t="shared" si="3"/>
        <v>66.87</v>
      </c>
      <c r="M19" s="5">
        <f>L!M3</f>
        <v>41.44</v>
      </c>
      <c r="N19" s="34">
        <f>L!N3</f>
        <v>29</v>
      </c>
      <c r="O19" s="34">
        <f>L!O3</f>
        <v>8</v>
      </c>
      <c r="P19" s="34">
        <f t="shared" si="4"/>
        <v>37</v>
      </c>
      <c r="Q19" s="5">
        <f>L!Q3</f>
        <v>46.09</v>
      </c>
      <c r="R19" s="34">
        <f>L!R3</f>
        <v>24</v>
      </c>
      <c r="S19" s="34">
        <f>L!S3</f>
        <v>14</v>
      </c>
      <c r="T19" s="34">
        <f t="shared" si="5"/>
        <v>38</v>
      </c>
      <c r="U19" s="5">
        <f t="shared" si="6"/>
        <v>141.87</v>
      </c>
      <c r="V19">
        <v>17</v>
      </c>
    </row>
    <row r="20" spans="1:22" ht="12.75">
      <c r="A20" s="4">
        <v>6516</v>
      </c>
      <c r="B20" s="1" t="s">
        <v>177</v>
      </c>
      <c r="C20" s="1" t="s">
        <v>119</v>
      </c>
      <c r="D20" s="38" t="s">
        <v>355</v>
      </c>
      <c r="E20" s="5">
        <f>L!E17</f>
        <v>49.11</v>
      </c>
      <c r="F20" s="34">
        <f>L!F17</f>
        <v>5</v>
      </c>
      <c r="G20" s="5">
        <f t="shared" si="0"/>
        <v>54.11</v>
      </c>
      <c r="H20" s="5">
        <f t="shared" si="1"/>
        <v>65.89</v>
      </c>
      <c r="I20" s="5">
        <f>L!I17</f>
        <v>0</v>
      </c>
      <c r="J20" s="34">
        <f>L!J17</f>
        <v>100</v>
      </c>
      <c r="K20" s="5">
        <f t="shared" si="2"/>
        <v>100</v>
      </c>
      <c r="L20" s="5">
        <f t="shared" si="3"/>
        <v>0</v>
      </c>
      <c r="M20" s="5">
        <f>L!M17</f>
        <v>36.69</v>
      </c>
      <c r="N20" s="34">
        <f>L!N17</f>
        <v>29</v>
      </c>
      <c r="O20" s="34">
        <f>L!O17</f>
        <v>9</v>
      </c>
      <c r="P20" s="34">
        <f t="shared" si="4"/>
        <v>38</v>
      </c>
      <c r="Q20" s="5">
        <f>L!Q17</f>
        <v>47.87</v>
      </c>
      <c r="R20" s="34">
        <f>L!R17</f>
        <v>22</v>
      </c>
      <c r="S20" s="34">
        <f>L!S17</f>
        <v>14</v>
      </c>
      <c r="T20" s="34">
        <f t="shared" si="5"/>
        <v>36</v>
      </c>
      <c r="U20" s="5">
        <f t="shared" si="6"/>
        <v>139.89</v>
      </c>
      <c r="V20">
        <v>18</v>
      </c>
    </row>
    <row r="21" spans="1:22" ht="12.75">
      <c r="A21" s="4">
        <v>6522</v>
      </c>
      <c r="B21" s="1" t="s">
        <v>190</v>
      </c>
      <c r="C21" s="1" t="s">
        <v>279</v>
      </c>
      <c r="D21" s="1" t="s">
        <v>322</v>
      </c>
      <c r="E21" s="5">
        <f>L!E22</f>
        <v>51.48</v>
      </c>
      <c r="F21" s="34">
        <f>L!F22</f>
        <v>15</v>
      </c>
      <c r="G21" s="5">
        <f t="shared" si="0"/>
        <v>66.47999999999999</v>
      </c>
      <c r="H21" s="5">
        <f t="shared" si="1"/>
        <v>53.52000000000001</v>
      </c>
      <c r="I21" s="5">
        <f>L!I22</f>
        <v>0</v>
      </c>
      <c r="J21" s="34">
        <f>L!J22</f>
        <v>100</v>
      </c>
      <c r="K21" s="5">
        <f t="shared" si="2"/>
        <v>100</v>
      </c>
      <c r="L21" s="5">
        <f t="shared" si="3"/>
        <v>0</v>
      </c>
      <c r="M21" s="5">
        <f>L!M22</f>
        <v>41.38</v>
      </c>
      <c r="N21" s="34">
        <f>L!N22</f>
        <v>32</v>
      </c>
      <c r="O21" s="34">
        <f>L!O22</f>
        <v>8</v>
      </c>
      <c r="P21" s="34">
        <f t="shared" si="4"/>
        <v>40</v>
      </c>
      <c r="Q21" s="5">
        <f>L!Q22</f>
        <v>43.21</v>
      </c>
      <c r="R21" s="34">
        <f>L!R22</f>
        <v>15</v>
      </c>
      <c r="S21" s="34">
        <f>L!S22</f>
        <v>27</v>
      </c>
      <c r="T21" s="34">
        <f t="shared" si="5"/>
        <v>42</v>
      </c>
      <c r="U21" s="5">
        <f t="shared" si="6"/>
        <v>135.52</v>
      </c>
      <c r="V21">
        <v>19</v>
      </c>
    </row>
    <row r="22" spans="1:27" ht="12.75">
      <c r="A22" s="4">
        <v>6503</v>
      </c>
      <c r="B22" s="1" t="s">
        <v>86</v>
      </c>
      <c r="C22" s="1" t="s">
        <v>163</v>
      </c>
      <c r="D22" s="1" t="s">
        <v>82</v>
      </c>
      <c r="E22" s="5">
        <f>L!E5</f>
        <v>0</v>
      </c>
      <c r="F22" s="34">
        <f>L!F5</f>
        <v>120</v>
      </c>
      <c r="G22" s="5">
        <f t="shared" si="0"/>
        <v>120</v>
      </c>
      <c r="H22" s="5">
        <f t="shared" si="1"/>
        <v>0</v>
      </c>
      <c r="I22" s="5">
        <f>L!I5</f>
        <v>31.16</v>
      </c>
      <c r="J22" s="34">
        <f>L!J5</f>
        <v>5</v>
      </c>
      <c r="K22" s="5">
        <f t="shared" si="2"/>
        <v>36.16</v>
      </c>
      <c r="L22" s="5">
        <f t="shared" si="3"/>
        <v>63.84</v>
      </c>
      <c r="M22" s="5">
        <f>L!M5</f>
        <v>33.49</v>
      </c>
      <c r="N22" s="34">
        <f>L!N5</f>
        <v>28</v>
      </c>
      <c r="O22" s="34">
        <f>L!O5</f>
        <v>18</v>
      </c>
      <c r="P22" s="34">
        <f t="shared" si="4"/>
        <v>46</v>
      </c>
      <c r="Q22" s="5">
        <f>L!Q5</f>
        <v>48.25</v>
      </c>
      <c r="R22" s="34">
        <f>L!R5</f>
        <v>10</v>
      </c>
      <c r="S22" s="34">
        <f>L!S5</f>
        <v>14</v>
      </c>
      <c r="T22" s="34">
        <f t="shared" si="5"/>
        <v>24</v>
      </c>
      <c r="U22" s="5">
        <f t="shared" si="6"/>
        <v>133.84</v>
      </c>
      <c r="V22">
        <v>20</v>
      </c>
      <c r="W22" s="5"/>
      <c r="X22" s="5"/>
      <c r="Y22" s="34"/>
      <c r="Z22" s="5"/>
      <c r="AA22" s="41"/>
    </row>
    <row r="23" spans="1:22" ht="12.75">
      <c r="A23" s="4">
        <v>6518</v>
      </c>
      <c r="B23" s="1" t="s">
        <v>301</v>
      </c>
      <c r="C23" s="1" t="s">
        <v>302</v>
      </c>
      <c r="D23" s="38" t="s">
        <v>326</v>
      </c>
      <c r="E23" s="5">
        <f>L!E18</f>
        <v>0</v>
      </c>
      <c r="F23" s="34">
        <f>L!F18</f>
        <v>120</v>
      </c>
      <c r="G23" s="5">
        <f t="shared" si="0"/>
        <v>120</v>
      </c>
      <c r="H23" s="5">
        <f t="shared" si="1"/>
        <v>0</v>
      </c>
      <c r="I23" s="5">
        <f>L!I18</f>
        <v>37.9</v>
      </c>
      <c r="J23" s="34">
        <f>L!J18</f>
        <v>0</v>
      </c>
      <c r="K23" s="5">
        <f t="shared" si="2"/>
        <v>37.9</v>
      </c>
      <c r="L23" s="5">
        <f t="shared" si="3"/>
        <v>62.1</v>
      </c>
      <c r="M23" s="5">
        <f>L!M18</f>
        <v>41.53</v>
      </c>
      <c r="N23" s="34">
        <f>L!N18</f>
        <v>16</v>
      </c>
      <c r="O23" s="34">
        <f>L!O18</f>
        <v>5</v>
      </c>
      <c r="P23" s="34">
        <f t="shared" si="4"/>
        <v>21</v>
      </c>
      <c r="Q23" s="5">
        <f>L!Q18</f>
        <v>54.54</v>
      </c>
      <c r="R23" s="34">
        <f>L!R18</f>
        <v>22</v>
      </c>
      <c r="S23" s="34">
        <f>L!S18</f>
        <v>14</v>
      </c>
      <c r="T23" s="34">
        <f t="shared" si="5"/>
        <v>36</v>
      </c>
      <c r="U23" s="5">
        <f t="shared" si="6"/>
        <v>119.1</v>
      </c>
      <c r="V23">
        <v>21</v>
      </c>
    </row>
    <row r="24" spans="1:22" ht="12.75">
      <c r="A24" s="4">
        <v>6515</v>
      </c>
      <c r="B24" s="1" t="s">
        <v>309</v>
      </c>
      <c r="C24" s="1" t="s">
        <v>310</v>
      </c>
      <c r="D24" s="1" t="s">
        <v>321</v>
      </c>
      <c r="E24" s="5">
        <f>L!E16</f>
        <v>0</v>
      </c>
      <c r="F24" s="34">
        <f>L!F16</f>
        <v>120</v>
      </c>
      <c r="G24" s="5">
        <f t="shared" si="0"/>
        <v>120</v>
      </c>
      <c r="H24" s="5">
        <f t="shared" si="1"/>
        <v>0</v>
      </c>
      <c r="I24" s="5">
        <f>L!I16</f>
        <v>0</v>
      </c>
      <c r="J24" s="34">
        <f>L!J16</f>
        <v>100</v>
      </c>
      <c r="K24" s="5">
        <f t="shared" si="2"/>
        <v>100</v>
      </c>
      <c r="L24" s="5">
        <f t="shared" si="3"/>
        <v>0</v>
      </c>
      <c r="M24" s="5">
        <f>L!M16</f>
        <v>41.25</v>
      </c>
      <c r="N24" s="34">
        <f>L!N16</f>
        <v>16</v>
      </c>
      <c r="O24" s="34">
        <f>L!O16</f>
        <v>5</v>
      </c>
      <c r="P24" s="34">
        <f t="shared" si="4"/>
        <v>21</v>
      </c>
      <c r="Q24" s="5">
        <f>L!Q16</f>
        <v>59.72</v>
      </c>
      <c r="R24" s="34">
        <f>L!R16</f>
        <v>17</v>
      </c>
      <c r="S24" s="34">
        <f>L!S16</f>
        <v>2</v>
      </c>
      <c r="T24" s="34">
        <f t="shared" si="5"/>
        <v>19</v>
      </c>
      <c r="U24" s="5">
        <f t="shared" si="6"/>
        <v>40</v>
      </c>
      <c r="V24">
        <v>22</v>
      </c>
    </row>
    <row r="25" spans="1:22" ht="12.75">
      <c r="A25" s="48">
        <v>6520</v>
      </c>
      <c r="B25" s="37" t="s">
        <v>315</v>
      </c>
      <c r="C25" s="37" t="s">
        <v>316</v>
      </c>
      <c r="D25" s="38" t="s">
        <v>331</v>
      </c>
      <c r="E25" s="5">
        <f>L!E20</f>
        <v>0</v>
      </c>
      <c r="F25" s="34">
        <f>L!F20</f>
        <v>120</v>
      </c>
      <c r="G25" s="5">
        <f t="shared" si="0"/>
        <v>120</v>
      </c>
      <c r="H25" s="5">
        <f t="shared" si="1"/>
        <v>0</v>
      </c>
      <c r="I25" s="5">
        <f>L!I20</f>
        <v>0</v>
      </c>
      <c r="J25" s="34">
        <f>L!J20</f>
        <v>100</v>
      </c>
      <c r="K25" s="5">
        <f t="shared" si="2"/>
        <v>100</v>
      </c>
      <c r="L25" s="5">
        <f t="shared" si="3"/>
        <v>0</v>
      </c>
      <c r="M25" s="5">
        <f>L!M20</f>
        <v>45.9</v>
      </c>
      <c r="N25" s="34">
        <f>L!N20</f>
        <v>11</v>
      </c>
      <c r="O25" s="34">
        <f>L!O20</f>
        <v>0</v>
      </c>
      <c r="P25" s="34">
        <f t="shared" si="4"/>
        <v>11</v>
      </c>
      <c r="Q25" s="5">
        <f>L!Q20</f>
        <v>80.7</v>
      </c>
      <c r="R25" s="34">
        <f>L!R20</f>
        <v>17</v>
      </c>
      <c r="S25" s="34">
        <f>L!S20</f>
        <v>0</v>
      </c>
      <c r="T25" s="34">
        <f t="shared" si="5"/>
        <v>17</v>
      </c>
      <c r="U25" s="5">
        <f t="shared" si="6"/>
        <v>28</v>
      </c>
      <c r="V25">
        <v>23</v>
      </c>
    </row>
    <row r="26" spans="1:22" ht="12.75">
      <c r="A26" s="4"/>
      <c r="B26" s="1"/>
      <c r="C26" s="1"/>
      <c r="E26" s="5">
        <f>L!E26</f>
        <v>0</v>
      </c>
      <c r="F26" s="34">
        <f>L!F26</f>
        <v>0</v>
      </c>
      <c r="G26" s="5">
        <f t="shared" si="0"/>
        <v>0</v>
      </c>
      <c r="H26" s="5">
        <f t="shared" si="1"/>
        <v>120</v>
      </c>
      <c r="I26" s="5">
        <f>L!I26</f>
        <v>0</v>
      </c>
      <c r="J26" s="34">
        <f>L!J26</f>
        <v>0</v>
      </c>
      <c r="K26" s="5">
        <f t="shared" si="2"/>
        <v>0</v>
      </c>
      <c r="L26" s="5">
        <f t="shared" si="3"/>
        <v>100</v>
      </c>
      <c r="M26" s="5">
        <f>L!M26</f>
        <v>0</v>
      </c>
      <c r="N26" s="34">
        <f>L!N26</f>
        <v>0</v>
      </c>
      <c r="O26" s="34">
        <f>L!O26</f>
        <v>0</v>
      </c>
      <c r="P26" s="34">
        <f t="shared" si="4"/>
        <v>0</v>
      </c>
      <c r="Q26" s="5">
        <f>L!Q26</f>
        <v>0</v>
      </c>
      <c r="R26" s="34">
        <f>L!R26</f>
        <v>0</v>
      </c>
      <c r="S26" s="34">
        <f>L!S26</f>
        <v>0</v>
      </c>
      <c r="T26" s="34">
        <f t="shared" si="5"/>
        <v>0</v>
      </c>
      <c r="U26" s="5">
        <f t="shared" si="6"/>
        <v>220</v>
      </c>
      <c r="V26" s="40"/>
    </row>
    <row r="27" spans="1:22" ht="12.75">
      <c r="A27" s="4"/>
      <c r="B27" s="1"/>
      <c r="C27" s="1"/>
      <c r="E27" s="5">
        <f>L!E27</f>
        <v>0</v>
      </c>
      <c r="F27" s="34">
        <f>L!F27</f>
        <v>0</v>
      </c>
      <c r="G27" s="5">
        <f t="shared" si="0"/>
        <v>0</v>
      </c>
      <c r="H27" s="5">
        <f t="shared" si="1"/>
        <v>120</v>
      </c>
      <c r="I27" s="5">
        <f>L!I27</f>
        <v>0</v>
      </c>
      <c r="J27" s="34">
        <f>L!J27</f>
        <v>0</v>
      </c>
      <c r="K27" s="5">
        <f t="shared" si="2"/>
        <v>0</v>
      </c>
      <c r="L27" s="5">
        <f t="shared" si="3"/>
        <v>100</v>
      </c>
      <c r="M27" s="5">
        <f>L!M27</f>
        <v>0</v>
      </c>
      <c r="N27" s="34">
        <f>L!N27</f>
        <v>0</v>
      </c>
      <c r="O27" s="34">
        <f>L!O27</f>
        <v>0</v>
      </c>
      <c r="P27" s="34">
        <f t="shared" si="4"/>
        <v>0</v>
      </c>
      <c r="Q27" s="5">
        <f>L!Q27</f>
        <v>0</v>
      </c>
      <c r="R27" s="34">
        <f>L!R27</f>
        <v>0</v>
      </c>
      <c r="S27" s="34">
        <f>L!S27</f>
        <v>0</v>
      </c>
      <c r="T27" s="34">
        <f t="shared" si="5"/>
        <v>0</v>
      </c>
      <c r="U27" s="5">
        <f t="shared" si="6"/>
        <v>220</v>
      </c>
      <c r="V27" s="36"/>
    </row>
    <row r="28" spans="1:22" ht="12.75">
      <c r="A28" s="4"/>
      <c r="B28" s="1"/>
      <c r="C28" s="1"/>
      <c r="E28" s="5">
        <f>L!E28</f>
        <v>0</v>
      </c>
      <c r="F28" s="34">
        <f>L!F28</f>
        <v>0</v>
      </c>
      <c r="G28" s="5">
        <f t="shared" si="0"/>
        <v>0</v>
      </c>
      <c r="H28" s="5">
        <f t="shared" si="1"/>
        <v>120</v>
      </c>
      <c r="I28" s="5">
        <f>L!I28</f>
        <v>0</v>
      </c>
      <c r="J28" s="34">
        <f>L!J28</f>
        <v>0</v>
      </c>
      <c r="K28" s="5">
        <f t="shared" si="2"/>
        <v>0</v>
      </c>
      <c r="L28" s="5">
        <f t="shared" si="3"/>
        <v>100</v>
      </c>
      <c r="M28" s="5">
        <f>L!M28</f>
        <v>0</v>
      </c>
      <c r="N28" s="34">
        <f>L!N28</f>
        <v>0</v>
      </c>
      <c r="O28" s="34">
        <f>L!O28</f>
        <v>0</v>
      </c>
      <c r="P28" s="34">
        <f t="shared" si="4"/>
        <v>0</v>
      </c>
      <c r="Q28" s="5">
        <f>L!Q28</f>
        <v>0</v>
      </c>
      <c r="R28" s="34">
        <f>L!R28</f>
        <v>0</v>
      </c>
      <c r="S28" s="34">
        <f>L!S28</f>
        <v>0</v>
      </c>
      <c r="T28" s="34">
        <f t="shared" si="5"/>
        <v>0</v>
      </c>
      <c r="U28" s="5">
        <f t="shared" si="6"/>
        <v>220</v>
      </c>
      <c r="V28" s="36"/>
    </row>
    <row r="29" spans="2:22" ht="12.75">
      <c r="B29" s="7"/>
      <c r="E29" s="5"/>
      <c r="F29" s="34"/>
      <c r="G29" s="5"/>
      <c r="H29" s="5"/>
      <c r="I29" s="5"/>
      <c r="J29" s="3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2:22" ht="12.75">
      <c r="B30" s="7"/>
      <c r="E30" s="5"/>
      <c r="F30" s="34"/>
      <c r="G30" s="5"/>
      <c r="H30" s="5"/>
      <c r="I30" s="5"/>
      <c r="J30" s="3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2:22" ht="12.75">
      <c r="B31" s="7"/>
      <c r="E31" s="5"/>
      <c r="F31" s="34"/>
      <c r="G31" s="5"/>
      <c r="H31" s="5"/>
      <c r="I31" s="5"/>
      <c r="J31" s="3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2:22" ht="12.75">
      <c r="B32" s="7"/>
      <c r="E32" s="5"/>
      <c r="F32" s="34"/>
      <c r="G32" s="5"/>
      <c r="H32" s="5"/>
      <c r="I32" s="5"/>
      <c r="J32" s="3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2:22" ht="12.75">
      <c r="B33" s="7"/>
      <c r="E33" s="5"/>
      <c r="F33" s="34"/>
      <c r="G33" s="5"/>
      <c r="H33" s="5"/>
      <c r="I33" s="5"/>
      <c r="J33" s="3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2:22" ht="12.75">
      <c r="B34" s="7"/>
      <c r="E34" s="5"/>
      <c r="F34" s="34"/>
      <c r="G34" s="5"/>
      <c r="H34" s="5"/>
      <c r="I34" s="5"/>
      <c r="J34" s="3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2:22" ht="12.75">
      <c r="B35" s="7"/>
      <c r="E35" s="5"/>
      <c r="F35" s="34"/>
      <c r="G35" s="5"/>
      <c r="H35" s="5"/>
      <c r="I35" s="5"/>
      <c r="J35" s="3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2:22" ht="12.75">
      <c r="B36" s="7"/>
      <c r="E36" s="5"/>
      <c r="F36" s="34"/>
      <c r="G36" s="5"/>
      <c r="H36" s="5"/>
      <c r="I36" s="5"/>
      <c r="J36" s="3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2:22" ht="12.75">
      <c r="B37" s="7"/>
      <c r="E37" s="5"/>
      <c r="F37" s="34"/>
      <c r="G37" s="5"/>
      <c r="H37" s="5"/>
      <c r="I37" s="5"/>
      <c r="J37" s="3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2:26" ht="12.75">
      <c r="B38" s="7"/>
      <c r="E38" s="33" t="s">
        <v>171</v>
      </c>
      <c r="F38" s="47">
        <v>47</v>
      </c>
      <c r="G38" s="72" t="s">
        <v>172</v>
      </c>
      <c r="H38" s="47">
        <v>71</v>
      </c>
      <c r="I38" s="33" t="s">
        <v>171</v>
      </c>
      <c r="J38" s="47">
        <v>36</v>
      </c>
      <c r="K38" s="72" t="s">
        <v>172</v>
      </c>
      <c r="L38" s="47">
        <v>54</v>
      </c>
      <c r="M38" s="5"/>
      <c r="N38" s="5"/>
      <c r="O38" s="5"/>
      <c r="P38" s="33" t="s">
        <v>171</v>
      </c>
      <c r="Q38" s="47">
        <v>36</v>
      </c>
      <c r="R38" s="72" t="s">
        <v>172</v>
      </c>
      <c r="S38" s="47">
        <v>54</v>
      </c>
      <c r="T38" s="5"/>
      <c r="U38" s="5"/>
      <c r="V38" s="5"/>
      <c r="W38" s="7" t="s">
        <v>173</v>
      </c>
      <c r="X38">
        <v>183</v>
      </c>
      <c r="Y38">
        <v>150</v>
      </c>
      <c r="Z38">
        <v>160</v>
      </c>
    </row>
    <row r="39" spans="5:22" ht="12.75">
      <c r="E39" s="78"/>
      <c r="F39" s="78"/>
      <c r="G39" s="78"/>
      <c r="H39" s="78"/>
      <c r="I39" s="78"/>
      <c r="J39" s="78"/>
      <c r="K39" s="33"/>
      <c r="L39" s="33"/>
      <c r="M39" s="78"/>
      <c r="N39" s="78"/>
      <c r="O39" s="78"/>
      <c r="P39" s="78"/>
      <c r="Q39" s="78"/>
      <c r="R39" s="5"/>
      <c r="S39" s="5"/>
      <c r="T39" s="5"/>
      <c r="U39" s="5"/>
      <c r="V39" s="5"/>
    </row>
    <row r="40" spans="5:21" ht="12.75">
      <c r="E40" s="78" t="s">
        <v>20</v>
      </c>
      <c r="F40" s="78"/>
      <c r="G40" s="78"/>
      <c r="H40" s="78"/>
      <c r="I40" s="78" t="s">
        <v>21</v>
      </c>
      <c r="J40" s="78"/>
      <c r="K40" s="78"/>
      <c r="L40" s="78"/>
      <c r="M40" s="2"/>
      <c r="N40" s="2"/>
      <c r="O40" s="78" t="s">
        <v>25</v>
      </c>
      <c r="P40" s="78"/>
      <c r="Q40" s="78"/>
      <c r="R40" s="78"/>
      <c r="S40" s="78"/>
      <c r="T40" s="5"/>
      <c r="U40" s="5"/>
    </row>
    <row r="41" spans="1:26" ht="38.25">
      <c r="A41" s="2" t="s">
        <v>0</v>
      </c>
      <c r="B41" s="2" t="s">
        <v>1</v>
      </c>
      <c r="C41" s="2" t="s">
        <v>2</v>
      </c>
      <c r="D41" s="3" t="s">
        <v>5</v>
      </c>
      <c r="E41" s="3" t="s">
        <v>9</v>
      </c>
      <c r="F41" s="3" t="s">
        <v>10</v>
      </c>
      <c r="G41" s="71" t="s">
        <v>24</v>
      </c>
      <c r="H41" s="2" t="s">
        <v>11</v>
      </c>
      <c r="I41" s="3" t="s">
        <v>9</v>
      </c>
      <c r="J41" s="3" t="s">
        <v>10</v>
      </c>
      <c r="K41" s="71" t="s">
        <v>24</v>
      </c>
      <c r="L41" s="2" t="s">
        <v>11</v>
      </c>
      <c r="M41" s="2" t="s">
        <v>170</v>
      </c>
      <c r="N41" s="45" t="s">
        <v>49</v>
      </c>
      <c r="O41" s="35" t="s">
        <v>19</v>
      </c>
      <c r="P41" s="2" t="s">
        <v>9</v>
      </c>
      <c r="Q41" s="2" t="s">
        <v>10</v>
      </c>
      <c r="R41" s="2" t="s">
        <v>24</v>
      </c>
      <c r="S41" s="2" t="s">
        <v>11</v>
      </c>
      <c r="T41" s="2" t="s">
        <v>19</v>
      </c>
      <c r="X41" s="71" t="s">
        <v>174</v>
      </c>
      <c r="Y41" s="71" t="s">
        <v>175</v>
      </c>
      <c r="Z41" s="71" t="s">
        <v>176</v>
      </c>
    </row>
    <row r="42" spans="1:26" ht="12.75">
      <c r="A42" s="4">
        <v>6505</v>
      </c>
      <c r="B42" s="1" t="s">
        <v>76</v>
      </c>
      <c r="C42" s="1" t="s">
        <v>130</v>
      </c>
      <c r="D42" s="1" t="s">
        <v>133</v>
      </c>
      <c r="E42" s="5">
        <f>L!E7</f>
        <v>37.07</v>
      </c>
      <c r="F42" s="34">
        <f>L!F7</f>
        <v>0</v>
      </c>
      <c r="G42" s="5">
        <f aca="true" t="shared" si="7" ref="G42:G64">IF(E42=0,120,IF(E42&gt;$H$38,120,IF(E42&lt;$F$38,0,IF($H$38&gt;E42&gt;$F$38,E42-$F$38))))</f>
        <v>0</v>
      </c>
      <c r="H42" s="5">
        <f aca="true" t="shared" si="8" ref="H42:H64">SUM(F42,G42)</f>
        <v>0</v>
      </c>
      <c r="I42" s="5">
        <f>L!I7</f>
        <v>28.25</v>
      </c>
      <c r="J42" s="34">
        <f>L!J7</f>
        <v>0</v>
      </c>
      <c r="K42" s="5">
        <f aca="true" t="shared" si="9" ref="K42:K64">IF(I42=0,100,IF(I42&gt;$L$38,100,IF(I42&lt;$J$38,0,IF($L$38&gt;I42&gt;$J$38,I42-$J$38))))</f>
        <v>0</v>
      </c>
      <c r="L42" s="5">
        <f aca="true" t="shared" si="10" ref="L42:L64">SUM(J42,K42)</f>
        <v>0</v>
      </c>
      <c r="M42" s="5">
        <f aca="true" t="shared" si="11" ref="M42:M64">SUM(E42,I42)</f>
        <v>65.32</v>
      </c>
      <c r="N42" s="5">
        <f aca="true" t="shared" si="12" ref="N42:N64">SUM(H42,L42)</f>
        <v>0</v>
      </c>
      <c r="O42" s="36">
        <v>1</v>
      </c>
      <c r="P42" s="51">
        <v>29.74</v>
      </c>
      <c r="Q42" s="53">
        <v>0</v>
      </c>
      <c r="R42" s="5">
        <f>IF(P42=0,120,IF(P42&gt;$S$38,120,IF(P42&lt;$Q$38,0,IF($S$38&gt;P42&gt;$Q$38,P42-$Q$38))))</f>
        <v>0</v>
      </c>
      <c r="S42" s="5">
        <f>SUM(Q42,R42)</f>
        <v>0</v>
      </c>
      <c r="T42" s="52">
        <v>1</v>
      </c>
      <c r="X42" s="73">
        <f>$X$38/E42</f>
        <v>4.936606420285946</v>
      </c>
      <c r="Y42" s="73">
        <f>$Y$38/I42</f>
        <v>5.3097345132743365</v>
      </c>
      <c r="Z42" s="73">
        <f>$Z$38/P42</f>
        <v>5.379959650302623</v>
      </c>
    </row>
    <row r="43" spans="1:26" ht="12.75">
      <c r="A43" s="4">
        <v>6511</v>
      </c>
      <c r="B43" s="1" t="s">
        <v>58</v>
      </c>
      <c r="C43" s="1" t="s">
        <v>259</v>
      </c>
      <c r="D43" s="38" t="s">
        <v>127</v>
      </c>
      <c r="E43" s="5">
        <f>L!E12</f>
        <v>36.85</v>
      </c>
      <c r="F43" s="34">
        <f>L!F12</f>
        <v>0</v>
      </c>
      <c r="G43" s="5">
        <f t="shared" si="7"/>
        <v>0</v>
      </c>
      <c r="H43" s="5">
        <f t="shared" si="8"/>
        <v>0</v>
      </c>
      <c r="I43" s="5">
        <f>L!I12</f>
        <v>30.41</v>
      </c>
      <c r="J43" s="34">
        <f>L!J12</f>
        <v>0</v>
      </c>
      <c r="K43" s="5">
        <f t="shared" si="9"/>
        <v>0</v>
      </c>
      <c r="L43" s="5">
        <f t="shared" si="10"/>
        <v>0</v>
      </c>
      <c r="M43" s="5">
        <f t="shared" si="11"/>
        <v>67.26</v>
      </c>
      <c r="N43" s="5">
        <f t="shared" si="12"/>
        <v>0</v>
      </c>
      <c r="O43" s="36">
        <v>2</v>
      </c>
      <c r="P43" s="51">
        <v>31.54</v>
      </c>
      <c r="Q43" s="53">
        <v>0</v>
      </c>
      <c r="R43" s="5">
        <f aca="true" t="shared" si="13" ref="R43:R65">IF(P43=0,120,IF(P43&gt;$S$38,120,IF(P43&lt;$Q$38,0,IF($S$38&gt;P43&gt;$Q$38,P43-$Q$38))))</f>
        <v>0</v>
      </c>
      <c r="S43" s="5">
        <f aca="true" t="shared" si="14" ref="S43:S55">SUM(Q43,R43)</f>
        <v>0</v>
      </c>
      <c r="T43" s="52">
        <v>2</v>
      </c>
      <c r="X43" s="73">
        <f aca="true" t="shared" si="15" ref="X43:X64">$X$38/E43</f>
        <v>4.966078697421981</v>
      </c>
      <c r="Y43" s="73">
        <f aca="true" t="shared" si="16" ref="Y43:Y64">$Y$38/I43</f>
        <v>4.932587964485367</v>
      </c>
      <c r="Z43" s="73">
        <f aca="true" t="shared" si="17" ref="Z43:Z64">$Z$38/P43</f>
        <v>5.072923272035511</v>
      </c>
    </row>
    <row r="44" spans="1:26" ht="12.75">
      <c r="A44" s="4">
        <v>6519</v>
      </c>
      <c r="B44" s="1" t="s">
        <v>111</v>
      </c>
      <c r="C44" s="1" t="s">
        <v>64</v>
      </c>
      <c r="D44" s="1" t="s">
        <v>169</v>
      </c>
      <c r="E44" s="5">
        <f>L!E19</f>
        <v>37.34</v>
      </c>
      <c r="F44" s="34">
        <f>L!F19</f>
        <v>5</v>
      </c>
      <c r="G44" s="5">
        <f t="shared" si="7"/>
        <v>0</v>
      </c>
      <c r="H44" s="5">
        <f t="shared" si="8"/>
        <v>5</v>
      </c>
      <c r="I44" s="5">
        <f>L!I19</f>
        <v>31.81</v>
      </c>
      <c r="J44" s="34">
        <f>L!J19</f>
        <v>5</v>
      </c>
      <c r="K44" s="5">
        <f t="shared" si="9"/>
        <v>0</v>
      </c>
      <c r="L44" s="5">
        <f t="shared" si="10"/>
        <v>5</v>
      </c>
      <c r="M44" s="5">
        <f t="shared" si="11"/>
        <v>69.15</v>
      </c>
      <c r="N44" s="5">
        <f t="shared" si="12"/>
        <v>10</v>
      </c>
      <c r="O44" s="36">
        <v>9</v>
      </c>
      <c r="P44" s="5">
        <v>33.54</v>
      </c>
      <c r="Q44" s="34">
        <v>0</v>
      </c>
      <c r="R44" s="5">
        <f t="shared" si="13"/>
        <v>0</v>
      </c>
      <c r="S44" s="5">
        <f t="shared" si="14"/>
        <v>0</v>
      </c>
      <c r="T44" s="52">
        <v>3</v>
      </c>
      <c r="U44" s="5"/>
      <c r="X44" s="73">
        <f t="shared" si="15"/>
        <v>4.900910551687199</v>
      </c>
      <c r="Y44" s="73">
        <f t="shared" si="16"/>
        <v>4.715498270983968</v>
      </c>
      <c r="Z44" s="73">
        <f t="shared" si="17"/>
        <v>4.770423375074538</v>
      </c>
    </row>
    <row r="45" spans="1:26" ht="12.75">
      <c r="A45" s="4">
        <v>6504</v>
      </c>
      <c r="B45" s="1" t="s">
        <v>28</v>
      </c>
      <c r="C45" s="1" t="s">
        <v>67</v>
      </c>
      <c r="D45" s="1" t="s">
        <v>352</v>
      </c>
      <c r="E45" s="5">
        <f>L!E6</f>
        <v>44.44</v>
      </c>
      <c r="F45" s="34">
        <f>L!F6</f>
        <v>0</v>
      </c>
      <c r="G45" s="5">
        <f t="shared" si="7"/>
        <v>0</v>
      </c>
      <c r="H45" s="5">
        <f>SUM(F45,G45)</f>
        <v>0</v>
      </c>
      <c r="I45" s="5">
        <f>L!I6</f>
        <v>31.69</v>
      </c>
      <c r="J45" s="34">
        <f>L!J6</f>
        <v>5</v>
      </c>
      <c r="K45" s="5">
        <f t="shared" si="9"/>
        <v>0</v>
      </c>
      <c r="L45" s="5">
        <f t="shared" si="10"/>
        <v>5</v>
      </c>
      <c r="M45" s="5">
        <f t="shared" si="11"/>
        <v>76.13</v>
      </c>
      <c r="N45" s="5">
        <f t="shared" si="12"/>
        <v>5</v>
      </c>
      <c r="O45" s="36">
        <v>6</v>
      </c>
      <c r="P45" s="5">
        <v>33.78</v>
      </c>
      <c r="Q45" s="34">
        <v>0</v>
      </c>
      <c r="R45" s="5">
        <f t="shared" si="13"/>
        <v>0</v>
      </c>
      <c r="S45" s="5">
        <f t="shared" si="14"/>
        <v>0</v>
      </c>
      <c r="T45" s="52">
        <v>4</v>
      </c>
      <c r="U45" s="5"/>
      <c r="X45" s="73">
        <f t="shared" si="15"/>
        <v>4.117911791179118</v>
      </c>
      <c r="Y45" s="73">
        <f t="shared" si="16"/>
        <v>4.733354370463869</v>
      </c>
      <c r="Z45" s="73">
        <f t="shared" si="17"/>
        <v>4.736530491415039</v>
      </c>
    </row>
    <row r="46" spans="1:26" ht="12.75">
      <c r="A46" s="4">
        <v>6509</v>
      </c>
      <c r="B46" s="1" t="s">
        <v>117</v>
      </c>
      <c r="C46" s="1" t="s">
        <v>285</v>
      </c>
      <c r="D46" s="1" t="s">
        <v>337</v>
      </c>
      <c r="E46" s="5">
        <f>L!E10</f>
        <v>38.6</v>
      </c>
      <c r="F46" s="34">
        <f>L!F10</f>
        <v>10</v>
      </c>
      <c r="G46" s="5">
        <f t="shared" si="7"/>
        <v>0</v>
      </c>
      <c r="H46" s="5">
        <f t="shared" si="8"/>
        <v>10</v>
      </c>
      <c r="I46" s="5">
        <f>L!I10</f>
        <v>32.16</v>
      </c>
      <c r="J46" s="34">
        <f>L!J10</f>
        <v>5</v>
      </c>
      <c r="K46" s="5">
        <f t="shared" si="9"/>
        <v>0</v>
      </c>
      <c r="L46" s="5">
        <f t="shared" si="10"/>
        <v>5</v>
      </c>
      <c r="M46" s="5">
        <f t="shared" si="11"/>
        <v>70.75999999999999</v>
      </c>
      <c r="N46" s="5">
        <f t="shared" si="12"/>
        <v>15</v>
      </c>
      <c r="O46" s="36">
        <v>12</v>
      </c>
      <c r="P46" s="5">
        <v>35.09</v>
      </c>
      <c r="Q46" s="34">
        <v>0</v>
      </c>
      <c r="R46" s="5">
        <f t="shared" si="13"/>
        <v>0</v>
      </c>
      <c r="S46" s="5">
        <f t="shared" si="14"/>
        <v>0</v>
      </c>
      <c r="T46" s="52">
        <v>5</v>
      </c>
      <c r="U46" s="5"/>
      <c r="X46" s="73">
        <f t="shared" si="15"/>
        <v>4.740932642487047</v>
      </c>
      <c r="Y46" s="73">
        <f t="shared" si="16"/>
        <v>4.664179104477612</v>
      </c>
      <c r="Z46" s="73">
        <f t="shared" si="17"/>
        <v>4.559703619264748</v>
      </c>
    </row>
    <row r="47" spans="1:26" ht="12.75">
      <c r="A47" s="4">
        <v>6512</v>
      </c>
      <c r="B47" s="1" t="s">
        <v>43</v>
      </c>
      <c r="C47" s="1" t="s">
        <v>7</v>
      </c>
      <c r="D47" s="1" t="s">
        <v>320</v>
      </c>
      <c r="E47" s="5">
        <f>L!E13</f>
        <v>41.79</v>
      </c>
      <c r="F47" s="34">
        <f>L!F13</f>
        <v>0</v>
      </c>
      <c r="G47" s="5">
        <f t="shared" si="7"/>
        <v>0</v>
      </c>
      <c r="H47" s="5">
        <f t="shared" si="8"/>
        <v>0</v>
      </c>
      <c r="I47" s="5">
        <f>L!I13</f>
        <v>32.88</v>
      </c>
      <c r="J47" s="34">
        <f>L!J13</f>
        <v>0</v>
      </c>
      <c r="K47" s="5">
        <f t="shared" si="9"/>
        <v>0</v>
      </c>
      <c r="L47" s="5">
        <f t="shared" si="10"/>
        <v>0</v>
      </c>
      <c r="M47" s="5">
        <f t="shared" si="11"/>
        <v>74.67</v>
      </c>
      <c r="N47" s="5">
        <f t="shared" si="12"/>
        <v>0</v>
      </c>
      <c r="O47" s="36">
        <v>4</v>
      </c>
      <c r="P47" s="5">
        <v>36.01</v>
      </c>
      <c r="Q47" s="34">
        <v>0</v>
      </c>
      <c r="R47" s="5">
        <f t="shared" si="13"/>
        <v>0.00999999999999801</v>
      </c>
      <c r="S47" s="5">
        <f t="shared" si="14"/>
        <v>0.00999999999999801</v>
      </c>
      <c r="T47" s="52">
        <v>6</v>
      </c>
      <c r="U47" s="5"/>
      <c r="X47" s="73">
        <f t="shared" si="15"/>
        <v>4.379038047379756</v>
      </c>
      <c r="Y47" s="73">
        <f t="shared" si="16"/>
        <v>4.562043795620437</v>
      </c>
      <c r="Z47" s="73">
        <f t="shared" si="17"/>
        <v>4.443210219383505</v>
      </c>
    </row>
    <row r="48" spans="1:26" ht="12.75">
      <c r="A48" s="4">
        <v>6514</v>
      </c>
      <c r="B48" s="1" t="s">
        <v>71</v>
      </c>
      <c r="C48" s="1" t="s">
        <v>72</v>
      </c>
      <c r="D48" s="1" t="s">
        <v>122</v>
      </c>
      <c r="E48" s="5">
        <f>L!E15</f>
        <v>44.52</v>
      </c>
      <c r="F48" s="34">
        <f>L!F15</f>
        <v>5</v>
      </c>
      <c r="G48" s="5">
        <f t="shared" si="7"/>
        <v>0</v>
      </c>
      <c r="H48" s="5">
        <f t="shared" si="8"/>
        <v>5</v>
      </c>
      <c r="I48" s="5">
        <f>L!I15</f>
        <v>36.81</v>
      </c>
      <c r="J48" s="34">
        <f>L!J15</f>
        <v>0</v>
      </c>
      <c r="K48" s="5">
        <f t="shared" si="9"/>
        <v>0.8100000000000023</v>
      </c>
      <c r="L48" s="5">
        <f t="shared" si="10"/>
        <v>0.8100000000000023</v>
      </c>
      <c r="M48" s="5">
        <f t="shared" si="11"/>
        <v>81.33000000000001</v>
      </c>
      <c r="N48" s="5">
        <f t="shared" si="12"/>
        <v>5.810000000000002</v>
      </c>
      <c r="O48" s="36">
        <v>8</v>
      </c>
      <c r="P48" s="5">
        <v>38.11</v>
      </c>
      <c r="Q48" s="34">
        <v>0</v>
      </c>
      <c r="R48" s="5">
        <f t="shared" si="13"/>
        <v>2.1099999999999994</v>
      </c>
      <c r="S48" s="5">
        <f t="shared" si="14"/>
        <v>2.1099999999999994</v>
      </c>
      <c r="T48" s="52">
        <v>7</v>
      </c>
      <c r="U48" s="5"/>
      <c r="X48" s="73">
        <f t="shared" si="15"/>
        <v>4.110512129380053</v>
      </c>
      <c r="Y48" s="73">
        <f t="shared" si="16"/>
        <v>4.074979625101874</v>
      </c>
      <c r="Z48" s="73">
        <f t="shared" si="17"/>
        <v>4.198373130411966</v>
      </c>
    </row>
    <row r="49" spans="1:26" ht="12.75">
      <c r="A49" s="4">
        <v>6523</v>
      </c>
      <c r="B49" s="1" t="s">
        <v>102</v>
      </c>
      <c r="C49" s="1" t="s">
        <v>116</v>
      </c>
      <c r="D49" s="1" t="s">
        <v>185</v>
      </c>
      <c r="E49" s="5">
        <f>L!E23</f>
        <v>46</v>
      </c>
      <c r="F49" s="34">
        <f>L!F23</f>
        <v>0</v>
      </c>
      <c r="G49" s="5">
        <f t="shared" si="7"/>
        <v>0</v>
      </c>
      <c r="H49" s="5">
        <f t="shared" si="8"/>
        <v>0</v>
      </c>
      <c r="I49" s="5">
        <f>L!I23</f>
        <v>34.06</v>
      </c>
      <c r="J49" s="34">
        <f>L!J23</f>
        <v>0</v>
      </c>
      <c r="K49" s="5">
        <f t="shared" si="9"/>
        <v>0</v>
      </c>
      <c r="L49" s="5">
        <f t="shared" si="10"/>
        <v>0</v>
      </c>
      <c r="M49" s="5">
        <f t="shared" si="11"/>
        <v>80.06</v>
      </c>
      <c r="N49" s="5">
        <f t="shared" si="12"/>
        <v>0</v>
      </c>
      <c r="O49" s="36">
        <v>5</v>
      </c>
      <c r="P49" s="5">
        <v>39.14</v>
      </c>
      <c r="Q49" s="34">
        <v>0</v>
      </c>
      <c r="R49" s="5">
        <f t="shared" si="13"/>
        <v>3.1400000000000006</v>
      </c>
      <c r="S49" s="5">
        <f t="shared" si="14"/>
        <v>3.1400000000000006</v>
      </c>
      <c r="T49" s="52">
        <v>8</v>
      </c>
      <c r="X49" s="73">
        <f t="shared" si="15"/>
        <v>3.9782608695652173</v>
      </c>
      <c r="Y49" s="73">
        <f t="shared" si="16"/>
        <v>4.403992953611274</v>
      </c>
      <c r="Z49" s="73">
        <f t="shared" si="17"/>
        <v>4.087889626980071</v>
      </c>
    </row>
    <row r="50" spans="1:26" ht="12.75">
      <c r="A50" s="4">
        <v>6516</v>
      </c>
      <c r="B50" s="1" t="s">
        <v>177</v>
      </c>
      <c r="C50" s="1" t="s">
        <v>119</v>
      </c>
      <c r="D50" s="38" t="s">
        <v>355</v>
      </c>
      <c r="E50" s="5">
        <f>L!E17</f>
        <v>49.11</v>
      </c>
      <c r="F50" s="34">
        <f>L!F17</f>
        <v>5</v>
      </c>
      <c r="G50" s="5">
        <f>IF(E50=0,120,IF(E50&gt;$H$38,120,IF(E50&lt;$F$38,0,IF($H$38&gt;E50&gt;$F$38,E50-$F$38))))</f>
        <v>2.1099999999999994</v>
      </c>
      <c r="H50" s="5">
        <f>SUM(F50,G50)</f>
        <v>7.109999999999999</v>
      </c>
      <c r="I50" s="5">
        <f>L!I17</f>
        <v>0</v>
      </c>
      <c r="J50" s="34"/>
      <c r="K50" s="5">
        <f>IF(I50=0,100,IF(I50&gt;$L$38,100,IF(I50&lt;$J$38,0,IF($L$38&gt;I50&gt;$J$38,I50-$J$38))))</f>
        <v>100</v>
      </c>
      <c r="L50" s="5">
        <f>SUM(J50,K50)</f>
        <v>100</v>
      </c>
      <c r="M50" s="5">
        <f>SUM(E50,I50)</f>
        <v>49.11</v>
      </c>
      <c r="N50" s="5">
        <f>SUM(H50,L50)</f>
        <v>107.11</v>
      </c>
      <c r="O50" s="40">
        <v>16</v>
      </c>
      <c r="P50" s="5">
        <v>40.12</v>
      </c>
      <c r="Q50" s="34">
        <v>0</v>
      </c>
      <c r="R50" s="5">
        <f>IF(P50=0,120,IF(P50&gt;$S$38,120,IF(P50&lt;$Q$38,0,IF($S$38&gt;P50&gt;$Q$38,P50-$Q$38))))</f>
        <v>4.119999999999997</v>
      </c>
      <c r="S50" s="5">
        <f t="shared" si="14"/>
        <v>4.119999999999997</v>
      </c>
      <c r="T50" s="52">
        <v>9</v>
      </c>
      <c r="X50" s="73">
        <f t="shared" si="15"/>
        <v>3.7263286499694566</v>
      </c>
      <c r="Y50" s="73" t="e">
        <f t="shared" si="16"/>
        <v>#DIV/0!</v>
      </c>
      <c r="Z50" s="73">
        <f t="shared" si="17"/>
        <v>3.988035892323031</v>
      </c>
    </row>
    <row r="51" spans="1:26" ht="12.75">
      <c r="A51" s="4">
        <v>6521</v>
      </c>
      <c r="B51" s="1" t="s">
        <v>3</v>
      </c>
      <c r="C51" s="1" t="s">
        <v>4</v>
      </c>
      <c r="D51" s="1" t="s">
        <v>319</v>
      </c>
      <c r="E51" s="5">
        <f>L!E21</f>
        <v>37.97</v>
      </c>
      <c r="F51" s="34">
        <f>L!F21</f>
        <v>5</v>
      </c>
      <c r="G51" s="5">
        <f t="shared" si="7"/>
        <v>0</v>
      </c>
      <c r="H51" s="5">
        <f t="shared" si="8"/>
        <v>5</v>
      </c>
      <c r="I51" s="5">
        <f>L!I21</f>
        <v>31.22</v>
      </c>
      <c r="J51" s="34">
        <f>L!J21</f>
        <v>5</v>
      </c>
      <c r="K51" s="5">
        <f t="shared" si="9"/>
        <v>0</v>
      </c>
      <c r="L51" s="5">
        <f t="shared" si="10"/>
        <v>5</v>
      </c>
      <c r="M51" s="5">
        <f t="shared" si="11"/>
        <v>69.19</v>
      </c>
      <c r="N51" s="5">
        <f t="shared" si="12"/>
        <v>10</v>
      </c>
      <c r="O51" s="36">
        <v>10</v>
      </c>
      <c r="P51" s="5">
        <v>33.83</v>
      </c>
      <c r="Q51" s="34">
        <v>5</v>
      </c>
      <c r="R51" s="5">
        <f t="shared" si="13"/>
        <v>0</v>
      </c>
      <c r="S51" s="5">
        <f t="shared" si="14"/>
        <v>5</v>
      </c>
      <c r="T51" s="52">
        <v>10</v>
      </c>
      <c r="X51" s="73">
        <f t="shared" si="15"/>
        <v>4.81959441664472</v>
      </c>
      <c r="Y51" s="73">
        <f t="shared" si="16"/>
        <v>4.804612427930814</v>
      </c>
      <c r="Z51" s="73">
        <f t="shared" si="17"/>
        <v>4.729530002955957</v>
      </c>
    </row>
    <row r="52" spans="1:26" ht="12.75">
      <c r="A52" s="4">
        <v>6525</v>
      </c>
      <c r="B52" s="1" t="s">
        <v>6</v>
      </c>
      <c r="C52" s="1" t="s">
        <v>120</v>
      </c>
      <c r="D52" s="1" t="s">
        <v>320</v>
      </c>
      <c r="E52" s="5">
        <f>L!E25</f>
        <v>47.57</v>
      </c>
      <c r="F52" s="34">
        <f>L!F25</f>
        <v>5</v>
      </c>
      <c r="G52" s="5">
        <f t="shared" si="7"/>
        <v>0.5700000000000003</v>
      </c>
      <c r="H52" s="5">
        <f t="shared" si="8"/>
        <v>5.57</v>
      </c>
      <c r="I52" s="5">
        <f>L!I25</f>
        <v>33.56</v>
      </c>
      <c r="J52" s="34">
        <f>L!J25</f>
        <v>0</v>
      </c>
      <c r="K52" s="5">
        <f t="shared" si="9"/>
        <v>0</v>
      </c>
      <c r="L52" s="5">
        <f t="shared" si="10"/>
        <v>0</v>
      </c>
      <c r="M52" s="5">
        <f t="shared" si="11"/>
        <v>81.13</v>
      </c>
      <c r="N52" s="5">
        <f t="shared" si="12"/>
        <v>5.57</v>
      </c>
      <c r="O52" s="36">
        <v>7</v>
      </c>
      <c r="P52" s="5">
        <v>34.69</v>
      </c>
      <c r="Q52" s="34">
        <v>10</v>
      </c>
      <c r="R52" s="5">
        <f t="shared" si="13"/>
        <v>0</v>
      </c>
      <c r="S52" s="5">
        <f t="shared" si="14"/>
        <v>10</v>
      </c>
      <c r="T52" s="52">
        <v>11</v>
      </c>
      <c r="X52" s="73">
        <f t="shared" si="15"/>
        <v>3.8469623712423795</v>
      </c>
      <c r="Y52" s="73">
        <f t="shared" si="16"/>
        <v>4.469606674612634</v>
      </c>
      <c r="Z52" s="73">
        <f t="shared" si="17"/>
        <v>4.612280196021908</v>
      </c>
    </row>
    <row r="53" spans="1:26" ht="12.75">
      <c r="A53" s="4">
        <v>6502</v>
      </c>
      <c r="B53" s="1" t="s">
        <v>114</v>
      </c>
      <c r="C53" s="1" t="s">
        <v>115</v>
      </c>
      <c r="D53" s="1" t="s">
        <v>323</v>
      </c>
      <c r="E53" s="5">
        <f>L!E4</f>
        <v>38.02</v>
      </c>
      <c r="F53" s="34">
        <f>L!F4</f>
        <v>5</v>
      </c>
      <c r="G53" s="5">
        <f t="shared" si="7"/>
        <v>0</v>
      </c>
      <c r="H53" s="5">
        <f t="shared" si="8"/>
        <v>5</v>
      </c>
      <c r="I53" s="5">
        <f>L!I4</f>
        <v>31.65</v>
      </c>
      <c r="J53" s="34">
        <f>L!J4</f>
        <v>5</v>
      </c>
      <c r="K53" s="5">
        <f t="shared" si="9"/>
        <v>0</v>
      </c>
      <c r="L53" s="5">
        <f t="shared" si="10"/>
        <v>5</v>
      </c>
      <c r="M53" s="5">
        <f t="shared" si="11"/>
        <v>69.67</v>
      </c>
      <c r="N53" s="5">
        <f t="shared" si="12"/>
        <v>10</v>
      </c>
      <c r="O53" s="36">
        <v>11</v>
      </c>
      <c r="P53" s="5">
        <v>34.88</v>
      </c>
      <c r="Q53" s="34">
        <v>15</v>
      </c>
      <c r="R53" s="5">
        <f t="shared" si="13"/>
        <v>0</v>
      </c>
      <c r="S53" s="5">
        <f t="shared" si="14"/>
        <v>15</v>
      </c>
      <c r="T53" s="52">
        <v>12</v>
      </c>
      <c r="X53" s="73">
        <f t="shared" si="15"/>
        <v>4.81325618095739</v>
      </c>
      <c r="Y53" s="73">
        <f t="shared" si="16"/>
        <v>4.739336492890995</v>
      </c>
      <c r="Z53" s="73">
        <f t="shared" si="17"/>
        <v>4.587155963302752</v>
      </c>
    </row>
    <row r="54" spans="1:26" ht="12.75">
      <c r="A54" s="4">
        <v>6501</v>
      </c>
      <c r="B54" s="1" t="s">
        <v>74</v>
      </c>
      <c r="C54" s="1" t="s">
        <v>351</v>
      </c>
      <c r="D54" s="1" t="s">
        <v>63</v>
      </c>
      <c r="E54" s="5">
        <f>L!E3</f>
        <v>0</v>
      </c>
      <c r="F54" s="34"/>
      <c r="G54" s="5">
        <f>IF(E54=0,120,IF(E54&gt;$H$38,120,IF(E54&lt;$F$38,0,IF($H$38&gt;E54&gt;$F$38,E54-$F$38))))</f>
        <v>120</v>
      </c>
      <c r="H54" s="5">
        <f>SUM(F54,G54)</f>
        <v>120</v>
      </c>
      <c r="I54" s="5">
        <f>L!I3</f>
        <v>33.13</v>
      </c>
      <c r="J54" s="34">
        <f>L!J3</f>
        <v>0</v>
      </c>
      <c r="K54" s="5">
        <f>IF(I54=0,100,IF(I54&gt;$L$38,100,IF(I54&lt;$J$38,0,IF($L$38&gt;I54&gt;$J$38,I54-$J$38))))</f>
        <v>0</v>
      </c>
      <c r="L54" s="5">
        <f>SUM(J54,K54)</f>
        <v>0</v>
      </c>
      <c r="M54" s="5">
        <f>SUM(E54,I54)</f>
        <v>33.13</v>
      </c>
      <c r="N54" s="5">
        <f>SUM(H54,L54)</f>
        <v>120</v>
      </c>
      <c r="O54" s="40">
        <v>18</v>
      </c>
      <c r="P54" s="46">
        <v>41.55</v>
      </c>
      <c r="Q54" s="54">
        <v>15</v>
      </c>
      <c r="R54" s="5">
        <f>IF(P54=0,120,IF(P54&gt;$S$38,120,IF(P54&lt;$Q$38,0,IF($S$38&gt;P54&gt;$Q$38,P54-$Q$38))))</f>
        <v>5.549999999999997</v>
      </c>
      <c r="S54" s="5">
        <f t="shared" si="14"/>
        <v>20.549999999999997</v>
      </c>
      <c r="T54" s="52">
        <v>13</v>
      </c>
      <c r="U54" s="47"/>
      <c r="V54" s="47"/>
      <c r="X54" s="73" t="e">
        <f>$X$38/E54</f>
        <v>#DIV/0!</v>
      </c>
      <c r="Y54" s="73">
        <f>$Y$38/I54</f>
        <v>4.527618472683368</v>
      </c>
      <c r="Z54" s="73">
        <f>$Z$38/P54</f>
        <v>3.850782190132371</v>
      </c>
    </row>
    <row r="55" spans="1:26" ht="12.75">
      <c r="A55" s="4">
        <v>6513</v>
      </c>
      <c r="B55" t="s">
        <v>123</v>
      </c>
      <c r="C55" t="s">
        <v>124</v>
      </c>
      <c r="D55" s="1" t="s">
        <v>322</v>
      </c>
      <c r="E55" s="5">
        <f>L!E14</f>
        <v>0</v>
      </c>
      <c r="F55" s="34"/>
      <c r="G55" s="5">
        <f>IF(E55=0,120,IF(E55&gt;$H$38,120,IF(E55&lt;$F$38,0,IF($H$38&gt;E55&gt;$F$38,E55-$F$38))))</f>
        <v>120</v>
      </c>
      <c r="H55" s="5">
        <f>SUM(F55,G55)</f>
        <v>120</v>
      </c>
      <c r="I55" s="5">
        <f>L!I14</f>
        <v>32.44</v>
      </c>
      <c r="J55" s="34">
        <f>L!J14</f>
        <v>5</v>
      </c>
      <c r="K55" s="5">
        <f>IF(I55=0,100,IF(I55&gt;$L$38,100,IF(I55&lt;$J$38,0,IF($L$38&gt;I55&gt;$J$38,I55-$J$38))))</f>
        <v>0</v>
      </c>
      <c r="L55" s="5">
        <f>SUM(J55,K55)</f>
        <v>5</v>
      </c>
      <c r="M55" s="5">
        <f>SUM(E55,I55)</f>
        <v>32.44</v>
      </c>
      <c r="N55" s="5">
        <f>SUM(H55,L55)</f>
        <v>125</v>
      </c>
      <c r="O55" s="40">
        <v>21</v>
      </c>
      <c r="P55" s="5">
        <v>41.44</v>
      </c>
      <c r="Q55" s="34">
        <v>20</v>
      </c>
      <c r="R55" s="5">
        <f>IF(P55=0,120,IF(P55&gt;$S$38,120,IF(P55&lt;$Q$38,0,IF($S$38&gt;P55&gt;$Q$38,P55-$Q$38))))</f>
        <v>5.439999999999998</v>
      </c>
      <c r="S55" s="5">
        <f t="shared" si="14"/>
        <v>25.439999999999998</v>
      </c>
      <c r="T55" s="52">
        <v>14</v>
      </c>
      <c r="X55" s="73" t="e">
        <f>$X$38/E55</f>
        <v>#DIV/0!</v>
      </c>
      <c r="Y55" s="73">
        <f>$Y$38/I55</f>
        <v>4.623921085080148</v>
      </c>
      <c r="Z55" s="73">
        <f>$Z$38/P55</f>
        <v>3.8610038610038613</v>
      </c>
    </row>
    <row r="56" spans="1:26" ht="12.75">
      <c r="A56" s="4">
        <v>6524</v>
      </c>
      <c r="B56" s="1" t="s">
        <v>117</v>
      </c>
      <c r="C56" s="1" t="s">
        <v>118</v>
      </c>
      <c r="D56" s="1" t="s">
        <v>166</v>
      </c>
      <c r="E56" s="5">
        <f>L!E24</f>
        <v>41.29</v>
      </c>
      <c r="F56" s="34">
        <f>L!F24</f>
        <v>0</v>
      </c>
      <c r="G56" s="5">
        <f t="shared" si="7"/>
        <v>0</v>
      </c>
      <c r="H56" s="5">
        <f t="shared" si="8"/>
        <v>0</v>
      </c>
      <c r="I56" s="5">
        <f>L!I24</f>
        <v>31.5</v>
      </c>
      <c r="J56" s="34">
        <f>L!J24</f>
        <v>0</v>
      </c>
      <c r="K56" s="5">
        <f t="shared" si="9"/>
        <v>0</v>
      </c>
      <c r="L56" s="5">
        <f t="shared" si="10"/>
        <v>0</v>
      </c>
      <c r="M56" s="5">
        <f t="shared" si="11"/>
        <v>72.78999999999999</v>
      </c>
      <c r="N56" s="5">
        <f t="shared" si="12"/>
        <v>0</v>
      </c>
      <c r="O56" s="36">
        <v>3</v>
      </c>
      <c r="P56" s="5">
        <v>0</v>
      </c>
      <c r="Q56" s="34"/>
      <c r="R56" s="5">
        <f t="shared" si="13"/>
        <v>120</v>
      </c>
      <c r="S56" s="5">
        <f aca="true" t="shared" si="18" ref="S56:S64">SUM(R56:R56)</f>
        <v>120</v>
      </c>
      <c r="T56" s="34"/>
      <c r="X56" s="73">
        <f>$X$38/E56</f>
        <v>4.4320658755146525</v>
      </c>
      <c r="Y56" s="73">
        <f>$Y$38/I56</f>
        <v>4.761904761904762</v>
      </c>
      <c r="Z56" s="73" t="e">
        <f>$Z$38/P56</f>
        <v>#DIV/0!</v>
      </c>
    </row>
    <row r="57" spans="1:26" ht="12.75">
      <c r="A57" s="4">
        <v>6510</v>
      </c>
      <c r="B57" s="1" t="s">
        <v>56</v>
      </c>
      <c r="C57" s="1" t="s">
        <v>231</v>
      </c>
      <c r="D57" s="1" t="s">
        <v>323</v>
      </c>
      <c r="E57" s="5">
        <f>L!E11</f>
        <v>38.93</v>
      </c>
      <c r="F57" s="34">
        <f>L!F11</f>
        <v>20</v>
      </c>
      <c r="G57" s="5">
        <f t="shared" si="7"/>
        <v>0</v>
      </c>
      <c r="H57" s="5">
        <f t="shared" si="8"/>
        <v>20</v>
      </c>
      <c r="I57" s="5">
        <f>L!I11</f>
        <v>33.59</v>
      </c>
      <c r="J57" s="34">
        <f>L!J11</f>
        <v>10</v>
      </c>
      <c r="K57" s="5">
        <f t="shared" si="9"/>
        <v>0</v>
      </c>
      <c r="L57" s="5">
        <f t="shared" si="10"/>
        <v>10</v>
      </c>
      <c r="M57" s="5">
        <f t="shared" si="11"/>
        <v>72.52000000000001</v>
      </c>
      <c r="N57" s="5">
        <f t="shared" si="12"/>
        <v>30</v>
      </c>
      <c r="O57" s="40">
        <v>13</v>
      </c>
      <c r="P57" s="5"/>
      <c r="Q57" s="34"/>
      <c r="R57" s="5">
        <f t="shared" si="13"/>
        <v>120</v>
      </c>
      <c r="S57" s="5">
        <f t="shared" si="18"/>
        <v>120</v>
      </c>
      <c r="T57" s="34"/>
      <c r="X57" s="73">
        <f t="shared" si="15"/>
        <v>4.700744926791677</v>
      </c>
      <c r="Y57" s="73">
        <f t="shared" si="16"/>
        <v>4.465614766299494</v>
      </c>
      <c r="Z57" s="73" t="e">
        <f t="shared" si="17"/>
        <v>#DIV/0!</v>
      </c>
    </row>
    <row r="58" spans="1:26" ht="12.75">
      <c r="A58" s="4">
        <v>6508</v>
      </c>
      <c r="B58" s="1" t="s">
        <v>296</v>
      </c>
      <c r="C58" s="1" t="s">
        <v>297</v>
      </c>
      <c r="D58" s="38" t="s">
        <v>354</v>
      </c>
      <c r="E58" s="5">
        <f>L!E9</f>
        <v>51.59</v>
      </c>
      <c r="F58" s="34">
        <f>L!F9</f>
        <v>15</v>
      </c>
      <c r="G58" s="5">
        <f t="shared" si="7"/>
        <v>4.590000000000003</v>
      </c>
      <c r="H58" s="5">
        <f t="shared" si="8"/>
        <v>19.590000000000003</v>
      </c>
      <c r="I58" s="5">
        <f>L!I9</f>
        <v>44</v>
      </c>
      <c r="J58" s="34">
        <f>L!J9</f>
        <v>5</v>
      </c>
      <c r="K58" s="5">
        <f t="shared" si="9"/>
        <v>8</v>
      </c>
      <c r="L58" s="5">
        <f t="shared" si="10"/>
        <v>13</v>
      </c>
      <c r="M58" s="5">
        <f t="shared" si="11"/>
        <v>95.59</v>
      </c>
      <c r="N58" s="5">
        <f t="shared" si="12"/>
        <v>32.59</v>
      </c>
      <c r="O58" s="40">
        <v>14</v>
      </c>
      <c r="P58" s="5"/>
      <c r="Q58" s="34"/>
      <c r="R58" s="5">
        <f t="shared" si="13"/>
        <v>120</v>
      </c>
      <c r="S58" s="5">
        <f t="shared" si="18"/>
        <v>120</v>
      </c>
      <c r="T58" s="34"/>
      <c r="X58" s="73">
        <f t="shared" si="15"/>
        <v>3.547199069587129</v>
      </c>
      <c r="Y58" s="73">
        <f t="shared" si="16"/>
        <v>3.409090909090909</v>
      </c>
      <c r="Z58" s="73" t="e">
        <f t="shared" si="17"/>
        <v>#DIV/0!</v>
      </c>
    </row>
    <row r="59" spans="1:26" ht="12.75">
      <c r="A59" s="4">
        <v>6507</v>
      </c>
      <c r="B59" s="1" t="s">
        <v>57</v>
      </c>
      <c r="C59" s="1" t="s">
        <v>353</v>
      </c>
      <c r="D59" s="1" t="s">
        <v>63</v>
      </c>
      <c r="E59" s="5">
        <f>L!E8</f>
        <v>61.68</v>
      </c>
      <c r="F59" s="34">
        <f>L!F8</f>
        <v>10</v>
      </c>
      <c r="G59" s="5">
        <f t="shared" si="7"/>
        <v>14.68</v>
      </c>
      <c r="H59" s="5">
        <f t="shared" si="8"/>
        <v>24.68</v>
      </c>
      <c r="I59" s="5">
        <f>L!I8</f>
        <v>51.62</v>
      </c>
      <c r="J59" s="34">
        <f>L!J8</f>
        <v>10</v>
      </c>
      <c r="K59" s="5">
        <f t="shared" si="9"/>
        <v>15.619999999999997</v>
      </c>
      <c r="L59" s="5">
        <f t="shared" si="10"/>
        <v>25.619999999999997</v>
      </c>
      <c r="M59" s="5">
        <f t="shared" si="11"/>
        <v>113.3</v>
      </c>
      <c r="N59" s="5">
        <f t="shared" si="12"/>
        <v>50.3</v>
      </c>
      <c r="O59" s="40">
        <v>15</v>
      </c>
      <c r="P59" s="5"/>
      <c r="Q59" s="34"/>
      <c r="R59" s="5">
        <f t="shared" si="13"/>
        <v>120</v>
      </c>
      <c r="S59" s="5">
        <f t="shared" si="18"/>
        <v>120</v>
      </c>
      <c r="T59" s="34"/>
      <c r="X59" s="73">
        <f t="shared" si="15"/>
        <v>2.9669260700389106</v>
      </c>
      <c r="Y59" s="73">
        <f t="shared" si="16"/>
        <v>2.9058504455637353</v>
      </c>
      <c r="Z59" s="73" t="e">
        <f t="shared" si="17"/>
        <v>#DIV/0!</v>
      </c>
    </row>
    <row r="60" spans="1:26" ht="12.75">
      <c r="A60" s="4">
        <v>6522</v>
      </c>
      <c r="B60" s="1" t="s">
        <v>190</v>
      </c>
      <c r="C60" s="1" t="s">
        <v>279</v>
      </c>
      <c r="D60" s="1" t="s">
        <v>322</v>
      </c>
      <c r="E60" s="5">
        <f>L!E22</f>
        <v>51.48</v>
      </c>
      <c r="F60" s="34">
        <f>L!F22</f>
        <v>15</v>
      </c>
      <c r="G60" s="5">
        <f t="shared" si="7"/>
        <v>4.479999999999997</v>
      </c>
      <c r="H60" s="5">
        <f t="shared" si="8"/>
        <v>19.479999999999997</v>
      </c>
      <c r="I60" s="5">
        <f>L!I22</f>
        <v>0</v>
      </c>
      <c r="J60" s="34"/>
      <c r="K60" s="5">
        <f t="shared" si="9"/>
        <v>100</v>
      </c>
      <c r="L60" s="5">
        <f t="shared" si="10"/>
        <v>100</v>
      </c>
      <c r="M60" s="5">
        <f t="shared" si="11"/>
        <v>51.48</v>
      </c>
      <c r="N60" s="5">
        <f t="shared" si="12"/>
        <v>119.47999999999999</v>
      </c>
      <c r="O60" s="40">
        <v>17</v>
      </c>
      <c r="P60" s="5"/>
      <c r="Q60" s="34"/>
      <c r="R60" s="5">
        <f t="shared" si="13"/>
        <v>120</v>
      </c>
      <c r="S60" s="5">
        <f t="shared" si="18"/>
        <v>120</v>
      </c>
      <c r="T60" s="34"/>
      <c r="X60" s="73">
        <f t="shared" si="15"/>
        <v>3.554778554778555</v>
      </c>
      <c r="Y60" s="73" t="e">
        <f t="shared" si="16"/>
        <v>#DIV/0!</v>
      </c>
      <c r="Z60" s="73" t="e">
        <f t="shared" si="17"/>
        <v>#DIV/0!</v>
      </c>
    </row>
    <row r="61" spans="1:26" ht="12.75">
      <c r="A61" s="4">
        <v>6518</v>
      </c>
      <c r="B61" s="1" t="s">
        <v>301</v>
      </c>
      <c r="C61" s="1" t="s">
        <v>302</v>
      </c>
      <c r="D61" s="38" t="s">
        <v>326</v>
      </c>
      <c r="E61" s="5">
        <f>L!E18</f>
        <v>0</v>
      </c>
      <c r="F61" s="34"/>
      <c r="G61" s="5">
        <f t="shared" si="7"/>
        <v>120</v>
      </c>
      <c r="H61" s="5">
        <f t="shared" si="8"/>
        <v>120</v>
      </c>
      <c r="I61" s="5">
        <f>L!I18</f>
        <v>37.9</v>
      </c>
      <c r="J61" s="34">
        <f>L!J18</f>
        <v>0</v>
      </c>
      <c r="K61" s="5">
        <f t="shared" si="9"/>
        <v>1.8999999999999986</v>
      </c>
      <c r="L61" s="5">
        <f t="shared" si="10"/>
        <v>1.8999999999999986</v>
      </c>
      <c r="M61" s="5">
        <f t="shared" si="11"/>
        <v>37.9</v>
      </c>
      <c r="N61" s="5">
        <f t="shared" si="12"/>
        <v>121.9</v>
      </c>
      <c r="O61" s="40">
        <v>19</v>
      </c>
      <c r="P61" s="5"/>
      <c r="Q61" s="34"/>
      <c r="R61" s="5">
        <f t="shared" si="13"/>
        <v>120</v>
      </c>
      <c r="S61" s="5">
        <f t="shared" si="18"/>
        <v>120</v>
      </c>
      <c r="T61" s="34"/>
      <c r="X61" s="73" t="e">
        <f t="shared" si="15"/>
        <v>#DIV/0!</v>
      </c>
      <c r="Y61" s="73">
        <f t="shared" si="16"/>
        <v>3.95778364116095</v>
      </c>
      <c r="Z61" s="73" t="e">
        <f t="shared" si="17"/>
        <v>#DIV/0!</v>
      </c>
    </row>
    <row r="62" spans="1:26" ht="12.75">
      <c r="A62" s="4">
        <v>6503</v>
      </c>
      <c r="B62" s="1" t="s">
        <v>86</v>
      </c>
      <c r="C62" s="1" t="s">
        <v>163</v>
      </c>
      <c r="D62" s="1" t="s">
        <v>82</v>
      </c>
      <c r="E62" s="5">
        <f>L!E5</f>
        <v>0</v>
      </c>
      <c r="F62" s="34"/>
      <c r="G62" s="5">
        <f t="shared" si="7"/>
        <v>120</v>
      </c>
      <c r="H62" s="5">
        <f t="shared" si="8"/>
        <v>120</v>
      </c>
      <c r="I62" s="5">
        <f>L!I5</f>
        <v>31.16</v>
      </c>
      <c r="J62" s="34">
        <f>L!J5</f>
        <v>5</v>
      </c>
      <c r="K62" s="5">
        <f t="shared" si="9"/>
        <v>0</v>
      </c>
      <c r="L62" s="5">
        <f t="shared" si="10"/>
        <v>5</v>
      </c>
      <c r="M62" s="5">
        <f t="shared" si="11"/>
        <v>31.16</v>
      </c>
      <c r="N62" s="5">
        <f t="shared" si="12"/>
        <v>125</v>
      </c>
      <c r="O62" s="40">
        <v>20</v>
      </c>
      <c r="P62" s="5"/>
      <c r="Q62" s="34"/>
      <c r="R62" s="5">
        <f t="shared" si="13"/>
        <v>120</v>
      </c>
      <c r="S62" s="5">
        <f t="shared" si="18"/>
        <v>120</v>
      </c>
      <c r="T62" s="34"/>
      <c r="X62" s="73" t="e">
        <f t="shared" si="15"/>
        <v>#DIV/0!</v>
      </c>
      <c r="Y62" s="73">
        <f t="shared" si="16"/>
        <v>4.813863928112966</v>
      </c>
      <c r="Z62" s="73" t="e">
        <f t="shared" si="17"/>
        <v>#DIV/0!</v>
      </c>
    </row>
    <row r="63" spans="1:26" ht="12.75">
      <c r="A63" s="4">
        <v>6515</v>
      </c>
      <c r="B63" s="1" t="s">
        <v>309</v>
      </c>
      <c r="C63" s="1" t="s">
        <v>310</v>
      </c>
      <c r="D63" s="1" t="s">
        <v>321</v>
      </c>
      <c r="E63" s="5">
        <f>L!E16</f>
        <v>0</v>
      </c>
      <c r="F63" s="34"/>
      <c r="G63" s="5">
        <f t="shared" si="7"/>
        <v>120</v>
      </c>
      <c r="H63" s="5">
        <f t="shared" si="8"/>
        <v>120</v>
      </c>
      <c r="I63" s="5">
        <f>L!I16</f>
        <v>0</v>
      </c>
      <c r="J63" s="34"/>
      <c r="K63" s="5">
        <f t="shared" si="9"/>
        <v>100</v>
      </c>
      <c r="L63" s="5">
        <f t="shared" si="10"/>
        <v>100</v>
      </c>
      <c r="M63" s="5">
        <f t="shared" si="11"/>
        <v>0</v>
      </c>
      <c r="N63" s="5">
        <f t="shared" si="12"/>
        <v>220</v>
      </c>
      <c r="O63" s="40"/>
      <c r="P63" s="5"/>
      <c r="Q63" s="34"/>
      <c r="R63" s="5">
        <f t="shared" si="13"/>
        <v>120</v>
      </c>
      <c r="S63" s="5">
        <f t="shared" si="18"/>
        <v>120</v>
      </c>
      <c r="T63" s="34"/>
      <c r="X63" s="73" t="e">
        <f t="shared" si="15"/>
        <v>#DIV/0!</v>
      </c>
      <c r="Y63" s="73" t="e">
        <f t="shared" si="16"/>
        <v>#DIV/0!</v>
      </c>
      <c r="Z63" s="73" t="e">
        <f t="shared" si="17"/>
        <v>#DIV/0!</v>
      </c>
    </row>
    <row r="64" spans="1:26" ht="12.75">
      <c r="A64" s="48">
        <v>6520</v>
      </c>
      <c r="B64" s="37" t="s">
        <v>315</v>
      </c>
      <c r="C64" s="37" t="s">
        <v>316</v>
      </c>
      <c r="D64" s="38" t="s">
        <v>331</v>
      </c>
      <c r="E64" s="5">
        <f>L!E20</f>
        <v>0</v>
      </c>
      <c r="F64" s="34"/>
      <c r="G64" s="5">
        <f t="shared" si="7"/>
        <v>120</v>
      </c>
      <c r="H64" s="5">
        <f t="shared" si="8"/>
        <v>120</v>
      </c>
      <c r="I64" s="5">
        <f>L!I20</f>
        <v>0</v>
      </c>
      <c r="J64" s="34"/>
      <c r="K64" s="5">
        <f t="shared" si="9"/>
        <v>100</v>
      </c>
      <c r="L64" s="5">
        <f t="shared" si="10"/>
        <v>100</v>
      </c>
      <c r="M64" s="5">
        <f t="shared" si="11"/>
        <v>0</v>
      </c>
      <c r="N64" s="5">
        <f t="shared" si="12"/>
        <v>220</v>
      </c>
      <c r="O64" s="40"/>
      <c r="P64" s="5"/>
      <c r="Q64" s="34"/>
      <c r="R64" s="5">
        <f t="shared" si="13"/>
        <v>120</v>
      </c>
      <c r="S64" s="5">
        <f t="shared" si="18"/>
        <v>120</v>
      </c>
      <c r="T64" s="34"/>
      <c r="X64" s="73" t="e">
        <f t="shared" si="15"/>
        <v>#DIV/0!</v>
      </c>
      <c r="Y64" s="73" t="e">
        <f t="shared" si="16"/>
        <v>#DIV/0!</v>
      </c>
      <c r="Z64" s="73" t="e">
        <f t="shared" si="17"/>
        <v>#DIV/0!</v>
      </c>
    </row>
    <row r="65" ht="12.75">
      <c r="R65" s="5">
        <f t="shared" si="13"/>
        <v>120</v>
      </c>
    </row>
    <row r="75" ht="12.75">
      <c r="B75" s="7"/>
    </row>
    <row r="76" spans="5:26" ht="12.75">
      <c r="E76" s="33"/>
      <c r="F76" s="47"/>
      <c r="G76" s="72"/>
      <c r="H76" s="47"/>
      <c r="I76" s="33"/>
      <c r="J76" s="47"/>
      <c r="K76" s="72"/>
      <c r="L76" s="47"/>
      <c r="M76" s="5"/>
      <c r="N76" s="5"/>
      <c r="O76" s="5"/>
      <c r="P76" s="33"/>
      <c r="Q76" s="47"/>
      <c r="R76" s="72"/>
      <c r="S76" s="47"/>
      <c r="T76" s="5"/>
      <c r="U76" s="5"/>
      <c r="V76" s="5"/>
      <c r="W76" s="7" t="s">
        <v>173</v>
      </c>
      <c r="X76">
        <f>X38</f>
        <v>183</v>
      </c>
      <c r="Y76">
        <f>Y38</f>
        <v>150</v>
      </c>
      <c r="Z76">
        <v>169</v>
      </c>
    </row>
    <row r="77" spans="5:17" ht="12.75">
      <c r="E77" s="5"/>
      <c r="F77" s="34"/>
      <c r="G77" s="5"/>
      <c r="H77" s="5"/>
      <c r="I77" s="5"/>
      <c r="J77" s="34"/>
      <c r="K77" s="5"/>
      <c r="L77" s="5"/>
      <c r="M77" s="5"/>
      <c r="N77" s="5"/>
      <c r="O77" s="5"/>
      <c r="P77" s="5"/>
      <c r="Q77" s="5"/>
    </row>
    <row r="78" spans="5:17" ht="12.75">
      <c r="E78" s="78"/>
      <c r="F78" s="78"/>
      <c r="G78" s="78"/>
      <c r="H78" s="78"/>
      <c r="I78" s="79"/>
      <c r="J78" s="78"/>
      <c r="K78" s="33"/>
      <c r="L78" s="33"/>
      <c r="M78" s="78"/>
      <c r="N78" s="78"/>
      <c r="O78" s="78"/>
      <c r="P78" s="78"/>
      <c r="Q78" s="78"/>
    </row>
    <row r="79" spans="1:26" ht="25.5">
      <c r="A79" s="2"/>
      <c r="B79" s="2"/>
      <c r="C79" s="2"/>
      <c r="D79" s="3"/>
      <c r="E79" s="3"/>
      <c r="F79" s="3"/>
      <c r="G79" s="71"/>
      <c r="H79" s="2"/>
      <c r="I79" s="3"/>
      <c r="J79" s="3"/>
      <c r="K79" s="71"/>
      <c r="L79" s="2"/>
      <c r="M79" s="2"/>
      <c r="N79" s="45"/>
      <c r="O79" s="35"/>
      <c r="P79" s="2"/>
      <c r="Q79" s="2"/>
      <c r="R79" s="2"/>
      <c r="S79" s="2"/>
      <c r="T79" s="2"/>
      <c r="X79" s="71" t="s">
        <v>174</v>
      </c>
      <c r="Y79" s="71" t="s">
        <v>175</v>
      </c>
      <c r="Z79" s="71" t="s">
        <v>176</v>
      </c>
    </row>
    <row r="80" spans="1:26" ht="12.75">
      <c r="A80" s="4"/>
      <c r="B80" s="1"/>
      <c r="C80" s="1"/>
      <c r="E80" s="5"/>
      <c r="F80" s="34"/>
      <c r="G80" s="5"/>
      <c r="H80" s="5"/>
      <c r="I80" s="5"/>
      <c r="J80" s="34"/>
      <c r="K80" s="5"/>
      <c r="L80" s="5"/>
      <c r="M80" s="5"/>
      <c r="N80" s="5"/>
      <c r="O80" s="36"/>
      <c r="P80" s="5"/>
      <c r="Q80" s="34"/>
      <c r="R80" s="5"/>
      <c r="S80" s="5"/>
      <c r="T80" s="36"/>
      <c r="X80" s="73" t="e">
        <f>$X$76/E80</f>
        <v>#DIV/0!</v>
      </c>
      <c r="Y80" s="73" t="e">
        <f>$Y$76/I80</f>
        <v>#DIV/0!</v>
      </c>
      <c r="Z80" s="73" t="e">
        <f>$Z$76/P80</f>
        <v>#DIV/0!</v>
      </c>
    </row>
    <row r="81" spans="1:26" ht="12.75">
      <c r="A81" s="4"/>
      <c r="B81" s="1"/>
      <c r="C81" s="1"/>
      <c r="E81" s="5"/>
      <c r="F81" s="34"/>
      <c r="G81" s="5"/>
      <c r="H81" s="5"/>
      <c r="I81" s="5"/>
      <c r="J81" s="34"/>
      <c r="K81" s="5"/>
      <c r="L81" s="5"/>
      <c r="M81" s="5"/>
      <c r="N81" s="5"/>
      <c r="O81" s="36"/>
      <c r="P81" s="5"/>
      <c r="Q81" s="34"/>
      <c r="R81" s="5"/>
      <c r="S81" s="5"/>
      <c r="T81" s="36"/>
      <c r="X81" s="73" t="e">
        <f aca="true" t="shared" si="19" ref="X81:X88">$X$76/E81</f>
        <v>#DIV/0!</v>
      </c>
      <c r="Y81" s="73" t="e">
        <f aca="true" t="shared" si="20" ref="Y81:Y88">$Y$76/I81</f>
        <v>#DIV/0!</v>
      </c>
      <c r="Z81" s="73" t="e">
        <f aca="true" t="shared" si="21" ref="Z81:Z88">$Z$76/P81</f>
        <v>#DIV/0!</v>
      </c>
    </row>
    <row r="82" spans="1:26" ht="12.75">
      <c r="A82" s="4"/>
      <c r="B82" s="1"/>
      <c r="C82" s="1"/>
      <c r="E82" s="5"/>
      <c r="F82" s="34"/>
      <c r="G82" s="5"/>
      <c r="H82" s="5"/>
      <c r="I82" s="5"/>
      <c r="J82" s="34"/>
      <c r="K82" s="5"/>
      <c r="L82" s="5"/>
      <c r="M82" s="5"/>
      <c r="N82" s="5"/>
      <c r="O82" s="40"/>
      <c r="P82" s="5"/>
      <c r="Q82" s="34"/>
      <c r="R82" s="5"/>
      <c r="S82" s="5"/>
      <c r="T82" s="36"/>
      <c r="X82" s="73" t="e">
        <f t="shared" si="19"/>
        <v>#DIV/0!</v>
      </c>
      <c r="Y82" s="73" t="e">
        <f t="shared" si="20"/>
        <v>#DIV/0!</v>
      </c>
      <c r="Z82" s="73" t="e">
        <f t="shared" si="21"/>
        <v>#DIV/0!</v>
      </c>
    </row>
    <row r="83" spans="1:26" ht="12.75">
      <c r="A83" s="4"/>
      <c r="E83" s="5"/>
      <c r="F83" s="34"/>
      <c r="G83" s="5"/>
      <c r="H83" s="5"/>
      <c r="I83" s="5"/>
      <c r="J83" s="34"/>
      <c r="K83" s="5"/>
      <c r="L83" s="5"/>
      <c r="M83" s="5"/>
      <c r="N83" s="5"/>
      <c r="O83" s="40"/>
      <c r="P83" s="5"/>
      <c r="Q83" s="34"/>
      <c r="R83" s="5"/>
      <c r="S83" s="5"/>
      <c r="T83" s="40"/>
      <c r="X83" s="73" t="e">
        <f t="shared" si="19"/>
        <v>#DIV/0!</v>
      </c>
      <c r="Y83" s="73" t="e">
        <f t="shared" si="20"/>
        <v>#DIV/0!</v>
      </c>
      <c r="Z83" s="73" t="e">
        <f t="shared" si="21"/>
        <v>#DIV/0!</v>
      </c>
    </row>
    <row r="84" spans="1:26" ht="12.75">
      <c r="A84" s="4"/>
      <c r="D84" s="38"/>
      <c r="E84" s="5"/>
      <c r="F84" s="34"/>
      <c r="G84" s="5"/>
      <c r="H84" s="5"/>
      <c r="I84" s="5"/>
      <c r="J84" s="34"/>
      <c r="K84" s="5"/>
      <c r="L84" s="5"/>
      <c r="M84" s="5"/>
      <c r="N84" s="5"/>
      <c r="O84" s="36"/>
      <c r="P84" s="5"/>
      <c r="Q84" s="34"/>
      <c r="R84" s="5"/>
      <c r="S84" s="5"/>
      <c r="T84" s="34"/>
      <c r="X84" s="73" t="e">
        <f t="shared" si="19"/>
        <v>#DIV/0!</v>
      </c>
      <c r="Y84" s="73" t="e">
        <f t="shared" si="20"/>
        <v>#DIV/0!</v>
      </c>
      <c r="Z84" s="73" t="e">
        <f t="shared" si="21"/>
        <v>#DIV/0!</v>
      </c>
    </row>
    <row r="85" spans="1:26" ht="12.75">
      <c r="A85" s="4"/>
      <c r="B85" s="1"/>
      <c r="C85" s="1"/>
      <c r="E85" s="5"/>
      <c r="F85" s="34"/>
      <c r="G85" s="5"/>
      <c r="H85" s="5"/>
      <c r="I85" s="5"/>
      <c r="J85" s="34"/>
      <c r="K85" s="5"/>
      <c r="L85" s="5"/>
      <c r="M85" s="5"/>
      <c r="N85" s="5"/>
      <c r="O85" s="36"/>
      <c r="P85" s="5"/>
      <c r="Q85" s="34"/>
      <c r="R85" s="5"/>
      <c r="S85" s="5"/>
      <c r="T85" s="34"/>
      <c r="X85" s="73" t="e">
        <f t="shared" si="19"/>
        <v>#DIV/0!</v>
      </c>
      <c r="Y85" s="73" t="e">
        <f t="shared" si="20"/>
        <v>#DIV/0!</v>
      </c>
      <c r="Z85" s="73" t="e">
        <f t="shared" si="21"/>
        <v>#DIV/0!</v>
      </c>
    </row>
    <row r="86" spans="1:26" ht="12.75">
      <c r="A86" s="4"/>
      <c r="B86" s="1"/>
      <c r="C86" s="1"/>
      <c r="E86" s="5"/>
      <c r="F86" s="34"/>
      <c r="G86" s="5"/>
      <c r="H86" s="5"/>
      <c r="I86" s="5"/>
      <c r="J86" s="34"/>
      <c r="K86" s="5"/>
      <c r="L86" s="5"/>
      <c r="M86" s="5"/>
      <c r="N86" s="5"/>
      <c r="O86" s="36"/>
      <c r="P86" s="5"/>
      <c r="Q86" s="34"/>
      <c r="R86" s="5"/>
      <c r="S86" s="5"/>
      <c r="T86" s="34"/>
      <c r="X86" s="73" t="e">
        <f t="shared" si="19"/>
        <v>#DIV/0!</v>
      </c>
      <c r="Y86" s="73" t="e">
        <f t="shared" si="20"/>
        <v>#DIV/0!</v>
      </c>
      <c r="Z86" s="73" t="e">
        <f t="shared" si="21"/>
        <v>#DIV/0!</v>
      </c>
    </row>
    <row r="87" spans="1:26" ht="12.75">
      <c r="A87" s="4"/>
      <c r="E87" s="5"/>
      <c r="F87" s="34"/>
      <c r="G87" s="5"/>
      <c r="H87" s="5"/>
      <c r="I87" s="5"/>
      <c r="J87" s="34"/>
      <c r="K87" s="5"/>
      <c r="L87" s="5"/>
      <c r="M87" s="5"/>
      <c r="N87" s="5"/>
      <c r="O87" s="40"/>
      <c r="P87" s="5"/>
      <c r="Q87" s="34"/>
      <c r="R87" s="5"/>
      <c r="S87" s="5"/>
      <c r="T87" s="34"/>
      <c r="X87" s="73" t="e">
        <f t="shared" si="19"/>
        <v>#DIV/0!</v>
      </c>
      <c r="Y87" s="73" t="e">
        <f t="shared" si="20"/>
        <v>#DIV/0!</v>
      </c>
      <c r="Z87" s="73" t="e">
        <f t="shared" si="21"/>
        <v>#DIV/0!</v>
      </c>
    </row>
    <row r="88" spans="1:26" ht="12.75">
      <c r="A88" s="4"/>
      <c r="B88" s="1"/>
      <c r="C88" s="1"/>
      <c r="D88" s="38"/>
      <c r="E88" s="5"/>
      <c r="F88" s="34"/>
      <c r="G88" s="5"/>
      <c r="H88" s="5"/>
      <c r="I88" s="5"/>
      <c r="J88" s="34"/>
      <c r="K88" s="5"/>
      <c r="L88" s="5"/>
      <c r="M88" s="5"/>
      <c r="N88" s="5"/>
      <c r="O88" s="40"/>
      <c r="P88" s="5"/>
      <c r="Q88" s="34"/>
      <c r="R88" s="5"/>
      <c r="S88" s="5"/>
      <c r="T88" s="34"/>
      <c r="X88" s="73" t="e">
        <f t="shared" si="19"/>
        <v>#DIV/0!</v>
      </c>
      <c r="Y88" s="73" t="e">
        <f t="shared" si="20"/>
        <v>#DIV/0!</v>
      </c>
      <c r="Z88" s="73" t="e">
        <f t="shared" si="21"/>
        <v>#DIV/0!</v>
      </c>
    </row>
  </sheetData>
  <mergeCells count="14">
    <mergeCell ref="E78:G78"/>
    <mergeCell ref="H78:J78"/>
    <mergeCell ref="M78:Q78"/>
    <mergeCell ref="W1:AA1"/>
    <mergeCell ref="E1:H1"/>
    <mergeCell ref="I1:L1"/>
    <mergeCell ref="M1:P1"/>
    <mergeCell ref="Q1:T1"/>
    <mergeCell ref="E40:H40"/>
    <mergeCell ref="I40:L40"/>
    <mergeCell ref="O40:S40"/>
    <mergeCell ref="M39:Q39"/>
    <mergeCell ref="E39:G39"/>
    <mergeCell ref="H39:J39"/>
  </mergeCells>
  <printOptions/>
  <pageMargins left="0.75" right="0.75" top="1" bottom="1" header="0.5" footer="0.5"/>
  <pageSetup fitToHeight="1" fitToWidth="1" horizontalDpi="300" verticalDpi="300" orientation="landscape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0"/>
  <sheetViews>
    <sheetView workbookViewId="0" topLeftCell="A36">
      <pane xSplit="3" topLeftCell="P1" activePane="topRight" state="frozen"/>
      <selection pane="topLeft" activeCell="A1" sqref="A1"/>
      <selection pane="topRight" activeCell="A47" sqref="A47:IV47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31.125" style="0" bestFit="1" customWidth="1"/>
    <col min="4" max="4" width="26.625" style="1" hidden="1" customWidth="1"/>
    <col min="5" max="13" width="0" style="0" hidden="1" customWidth="1"/>
    <col min="14" max="14" width="11.75390625" style="0" hidden="1" customWidth="1"/>
    <col min="15" max="15" width="0" style="0" hidden="1" customWidth="1"/>
    <col min="21" max="21" width="12.25390625" style="0" customWidth="1"/>
    <col min="24" max="24" width="10.125" style="0" customWidth="1"/>
    <col min="25" max="25" width="10.25390625" style="0" customWidth="1"/>
    <col min="26" max="26" width="10.00390625" style="0" customWidth="1"/>
  </cols>
  <sheetData>
    <row r="1" spans="5:20" ht="12.75">
      <c r="E1" s="78" t="s">
        <v>20</v>
      </c>
      <c r="F1" s="78"/>
      <c r="G1" s="78"/>
      <c r="H1" s="78"/>
      <c r="I1" s="78" t="s">
        <v>21</v>
      </c>
      <c r="J1" s="78"/>
      <c r="K1" s="78"/>
      <c r="L1" s="78"/>
      <c r="M1" s="78" t="s">
        <v>22</v>
      </c>
      <c r="N1" s="78"/>
      <c r="O1" s="78"/>
      <c r="P1" s="78"/>
      <c r="Q1" s="78" t="s">
        <v>23</v>
      </c>
      <c r="R1" s="78"/>
      <c r="S1" s="78"/>
      <c r="T1" s="78"/>
    </row>
    <row r="2" spans="1:22" ht="28.5" customHeight="1">
      <c r="A2" s="2" t="s">
        <v>0</v>
      </c>
      <c r="B2" s="2" t="s">
        <v>1</v>
      </c>
      <c r="C2" s="2" t="s">
        <v>2</v>
      </c>
      <c r="D2" s="3" t="s">
        <v>5</v>
      </c>
      <c r="E2" s="3" t="s">
        <v>9</v>
      </c>
      <c r="F2" s="3" t="s">
        <v>10</v>
      </c>
      <c r="G2" s="2" t="s">
        <v>11</v>
      </c>
      <c r="H2" s="2" t="s">
        <v>12</v>
      </c>
      <c r="I2" s="3" t="s">
        <v>9</v>
      </c>
      <c r="J2" s="3" t="s">
        <v>10</v>
      </c>
      <c r="K2" s="2" t="s">
        <v>11</v>
      </c>
      <c r="L2" s="2" t="s">
        <v>13</v>
      </c>
      <c r="M2" s="2" t="s">
        <v>9</v>
      </c>
      <c r="N2" s="2" t="s">
        <v>14</v>
      </c>
      <c r="O2" s="2" t="s">
        <v>15</v>
      </c>
      <c r="P2" s="2" t="s">
        <v>16</v>
      </c>
      <c r="Q2" s="2" t="s">
        <v>9</v>
      </c>
      <c r="R2" s="2" t="s">
        <v>14</v>
      </c>
      <c r="S2" s="2" t="s">
        <v>17</v>
      </c>
      <c r="T2" s="2" t="s">
        <v>16</v>
      </c>
      <c r="U2" s="2" t="s">
        <v>18</v>
      </c>
      <c r="V2" s="2" t="s">
        <v>19</v>
      </c>
    </row>
    <row r="3" spans="1:22" ht="12.75">
      <c r="A3" s="4">
        <v>5518</v>
      </c>
      <c r="B3" t="s">
        <v>138</v>
      </c>
      <c r="C3" t="s">
        <v>139</v>
      </c>
      <c r="D3" s="1" t="s">
        <v>113</v>
      </c>
      <c r="E3" s="5">
        <f>M!E20</f>
        <v>38.99</v>
      </c>
      <c r="F3" s="34">
        <f>M!F20</f>
        <v>5</v>
      </c>
      <c r="G3" s="5">
        <f aca="true" t="shared" si="0" ref="G3:G35">SUM(E3:F3)</f>
        <v>43.99</v>
      </c>
      <c r="H3" s="5">
        <f aca="true" t="shared" si="1" ref="H3:H35">120-G3</f>
        <v>76.00999999999999</v>
      </c>
      <c r="I3" s="5">
        <f>M!I20</f>
        <v>29.53</v>
      </c>
      <c r="J3" s="34">
        <f>M!J20</f>
        <v>5</v>
      </c>
      <c r="K3" s="5">
        <f aca="true" t="shared" si="2" ref="K3:K35">SUM(I3:J3)</f>
        <v>34.53</v>
      </c>
      <c r="L3" s="5">
        <f aca="true" t="shared" si="3" ref="L3:L35">100-K3</f>
        <v>65.47</v>
      </c>
      <c r="M3" s="51">
        <f>M!M20</f>
        <v>36.43</v>
      </c>
      <c r="N3" s="53">
        <f>M!N20</f>
        <v>40</v>
      </c>
      <c r="O3" s="53">
        <f>M!O20</f>
        <v>18</v>
      </c>
      <c r="P3" s="34">
        <f aca="true" t="shared" si="4" ref="P3:P35">SUM(N3:O3)</f>
        <v>58</v>
      </c>
      <c r="Q3" s="51">
        <f>M!Q20</f>
        <v>37.45</v>
      </c>
      <c r="R3" s="53">
        <f>M!R20</f>
        <v>24</v>
      </c>
      <c r="S3" s="53">
        <f>M!S20</f>
        <v>27</v>
      </c>
      <c r="T3" s="34">
        <f aca="true" t="shared" si="5" ref="T3:T35">SUM(R3:S3)</f>
        <v>51</v>
      </c>
      <c r="U3" s="5">
        <f aca="true" t="shared" si="6" ref="U3:U35">SUM(H3,L3,P3,T3)</f>
        <v>250.48</v>
      </c>
      <c r="V3" s="52">
        <v>1</v>
      </c>
    </row>
    <row r="4" spans="1:27" ht="12.75">
      <c r="A4" s="4">
        <v>5511</v>
      </c>
      <c r="B4" s="1" t="s">
        <v>8</v>
      </c>
      <c r="C4" s="1" t="s">
        <v>129</v>
      </c>
      <c r="D4" s="1" t="s">
        <v>333</v>
      </c>
      <c r="E4" s="5">
        <f>M!E13</f>
        <v>39.95</v>
      </c>
      <c r="F4" s="34">
        <f>M!F13</f>
        <v>0</v>
      </c>
      <c r="G4" s="5">
        <f t="shared" si="0"/>
        <v>39.95</v>
      </c>
      <c r="H4" s="5">
        <f t="shared" si="1"/>
        <v>80.05</v>
      </c>
      <c r="I4" s="5">
        <f>M!I13</f>
        <v>33.16</v>
      </c>
      <c r="J4" s="34">
        <f>M!J13</f>
        <v>0</v>
      </c>
      <c r="K4" s="5">
        <f t="shared" si="2"/>
        <v>33.16</v>
      </c>
      <c r="L4" s="5">
        <f t="shared" si="3"/>
        <v>66.84</v>
      </c>
      <c r="M4" s="51">
        <f>M!M13</f>
        <v>36.97</v>
      </c>
      <c r="N4" s="53">
        <f>M!N13</f>
        <v>37</v>
      </c>
      <c r="O4" s="53">
        <f>M!O13</f>
        <v>18</v>
      </c>
      <c r="P4" s="34">
        <f t="shared" si="4"/>
        <v>55</v>
      </c>
      <c r="Q4" s="51">
        <f>M!Q13</f>
        <v>41.51</v>
      </c>
      <c r="R4" s="53">
        <f>M!R13</f>
        <v>21</v>
      </c>
      <c r="S4" s="53">
        <f>M!S13</f>
        <v>27</v>
      </c>
      <c r="T4" s="34">
        <f t="shared" si="5"/>
        <v>48</v>
      </c>
      <c r="U4" s="5">
        <f t="shared" si="6"/>
        <v>249.89</v>
      </c>
      <c r="V4" s="36">
        <v>2</v>
      </c>
      <c r="AA4" s="7"/>
    </row>
    <row r="5" spans="1:27" ht="12.75">
      <c r="A5" s="4">
        <v>5525</v>
      </c>
      <c r="B5" s="1" t="s">
        <v>258</v>
      </c>
      <c r="C5" s="1" t="s">
        <v>193</v>
      </c>
      <c r="D5" s="1" t="s">
        <v>121</v>
      </c>
      <c r="E5" s="5">
        <f>M!E27</f>
        <v>37.66</v>
      </c>
      <c r="F5" s="34">
        <f>M!F27</f>
        <v>0</v>
      </c>
      <c r="G5" s="5">
        <f t="shared" si="0"/>
        <v>37.66</v>
      </c>
      <c r="H5" s="5">
        <f t="shared" si="1"/>
        <v>82.34</v>
      </c>
      <c r="I5" s="5">
        <f>M!I27</f>
        <v>29.76</v>
      </c>
      <c r="J5" s="34">
        <f>M!J27</f>
        <v>5</v>
      </c>
      <c r="K5" s="5">
        <f t="shared" si="2"/>
        <v>34.760000000000005</v>
      </c>
      <c r="L5" s="5">
        <f t="shared" si="3"/>
        <v>65.24</v>
      </c>
      <c r="M5" s="51">
        <f>M!M27</f>
        <v>38.28</v>
      </c>
      <c r="N5" s="53">
        <f>M!N27</f>
        <v>40</v>
      </c>
      <c r="O5" s="53">
        <f>M!O27</f>
        <v>8</v>
      </c>
      <c r="P5" s="34">
        <f t="shared" si="4"/>
        <v>48</v>
      </c>
      <c r="Q5" s="51">
        <f>M!Q27</f>
        <v>37.58</v>
      </c>
      <c r="R5" s="53">
        <f>M!R27</f>
        <v>23</v>
      </c>
      <c r="S5" s="53">
        <f>M!S27</f>
        <v>27</v>
      </c>
      <c r="T5" s="34">
        <f t="shared" si="5"/>
        <v>50</v>
      </c>
      <c r="U5" s="5">
        <f t="shared" si="6"/>
        <v>245.57999999999998</v>
      </c>
      <c r="V5" s="52">
        <v>3</v>
      </c>
      <c r="AA5" s="7"/>
    </row>
    <row r="6" spans="1:27" ht="12.75">
      <c r="A6" s="4">
        <v>5530</v>
      </c>
      <c r="B6" s="1" t="s">
        <v>3</v>
      </c>
      <c r="C6" s="1" t="s">
        <v>244</v>
      </c>
      <c r="D6" s="1" t="s">
        <v>330</v>
      </c>
      <c r="E6" s="5">
        <f>M!E32</f>
        <v>38.18</v>
      </c>
      <c r="F6" s="34">
        <f>M!F32</f>
        <v>0</v>
      </c>
      <c r="G6" s="5">
        <f t="shared" si="0"/>
        <v>38.18</v>
      </c>
      <c r="H6" s="5">
        <f t="shared" si="1"/>
        <v>81.82</v>
      </c>
      <c r="I6" s="5">
        <f>M!I32</f>
        <v>32.56</v>
      </c>
      <c r="J6" s="34">
        <f>M!J32</f>
        <v>0</v>
      </c>
      <c r="K6" s="5">
        <f t="shared" si="2"/>
        <v>32.56</v>
      </c>
      <c r="L6" s="5">
        <f t="shared" si="3"/>
        <v>67.44</v>
      </c>
      <c r="M6" s="51">
        <f>M!M32</f>
        <v>37.06</v>
      </c>
      <c r="N6" s="53">
        <f>M!N32</f>
        <v>35</v>
      </c>
      <c r="O6" s="53">
        <f>M!O32</f>
        <v>5</v>
      </c>
      <c r="P6" s="34">
        <f t="shared" si="4"/>
        <v>40</v>
      </c>
      <c r="Q6" s="51">
        <f>M!Q32</f>
        <v>35.48</v>
      </c>
      <c r="R6" s="53">
        <f>M!R32</f>
        <v>24</v>
      </c>
      <c r="S6" s="53">
        <f>M!S32</f>
        <v>27</v>
      </c>
      <c r="T6" s="34">
        <f t="shared" si="5"/>
        <v>51</v>
      </c>
      <c r="U6" s="5">
        <f t="shared" si="6"/>
        <v>240.26</v>
      </c>
      <c r="V6" s="36">
        <v>4</v>
      </c>
      <c r="W6" s="5"/>
      <c r="AA6" s="8"/>
    </row>
    <row r="7" spans="1:22" ht="12.75">
      <c r="A7" s="4">
        <v>5522</v>
      </c>
      <c r="B7" s="1" t="s">
        <v>242</v>
      </c>
      <c r="C7" s="1" t="s">
        <v>243</v>
      </c>
      <c r="D7" s="1" t="s">
        <v>330</v>
      </c>
      <c r="E7" s="5">
        <f>M!E24</f>
        <v>36.64</v>
      </c>
      <c r="F7" s="34">
        <f>M!F24</f>
        <v>0</v>
      </c>
      <c r="G7" s="5">
        <f t="shared" si="0"/>
        <v>36.64</v>
      </c>
      <c r="H7" s="5">
        <f t="shared" si="1"/>
        <v>83.36</v>
      </c>
      <c r="I7" s="5">
        <f>M!I24</f>
        <v>28.56</v>
      </c>
      <c r="J7" s="34">
        <f>M!J24</f>
        <v>0</v>
      </c>
      <c r="K7" s="5">
        <f t="shared" si="2"/>
        <v>28.56</v>
      </c>
      <c r="L7" s="5">
        <f t="shared" si="3"/>
        <v>71.44</v>
      </c>
      <c r="M7" s="51">
        <f>M!M24</f>
        <v>33.81</v>
      </c>
      <c r="N7" s="53">
        <f>M!N24</f>
        <v>36</v>
      </c>
      <c r="O7" s="53">
        <f>M!O24</f>
        <v>18</v>
      </c>
      <c r="P7" s="34">
        <f t="shared" si="4"/>
        <v>54</v>
      </c>
      <c r="Q7" s="51">
        <f>M!Q24</f>
        <v>36.46</v>
      </c>
      <c r="R7" s="53">
        <f>M!R24</f>
        <v>22</v>
      </c>
      <c r="S7" s="53">
        <f>M!S24</f>
        <v>9</v>
      </c>
      <c r="T7" s="34">
        <f t="shared" si="5"/>
        <v>31</v>
      </c>
      <c r="U7" s="5">
        <f t="shared" si="6"/>
        <v>239.8</v>
      </c>
      <c r="V7" s="52">
        <v>5</v>
      </c>
    </row>
    <row r="8" spans="1:27" ht="12.75">
      <c r="A8" s="4">
        <v>5508</v>
      </c>
      <c r="B8" t="s">
        <v>111</v>
      </c>
      <c r="C8" t="s">
        <v>128</v>
      </c>
      <c r="D8" s="38" t="s">
        <v>178</v>
      </c>
      <c r="E8" s="5">
        <f>M!E10</f>
        <v>38.57</v>
      </c>
      <c r="F8" s="34">
        <f>M!F10</f>
        <v>10</v>
      </c>
      <c r="G8" s="5">
        <f t="shared" si="0"/>
        <v>48.57</v>
      </c>
      <c r="H8" s="5">
        <f t="shared" si="1"/>
        <v>71.43</v>
      </c>
      <c r="I8" s="5">
        <f>M!I10</f>
        <v>30.91</v>
      </c>
      <c r="J8" s="34">
        <f>M!J10</f>
        <v>5</v>
      </c>
      <c r="K8" s="5">
        <f t="shared" si="2"/>
        <v>35.91</v>
      </c>
      <c r="L8" s="5">
        <f t="shared" si="3"/>
        <v>64.09</v>
      </c>
      <c r="M8" s="51">
        <f>M!M10</f>
        <v>34.03</v>
      </c>
      <c r="N8" s="53">
        <f>M!N10</f>
        <v>35</v>
      </c>
      <c r="O8" s="53">
        <f>M!O10</f>
        <v>18</v>
      </c>
      <c r="P8" s="34">
        <f t="shared" si="4"/>
        <v>53</v>
      </c>
      <c r="Q8" s="51">
        <f>M!Q10</f>
        <v>42.8</v>
      </c>
      <c r="R8" s="53">
        <f>M!R10</f>
        <v>24</v>
      </c>
      <c r="S8" s="53">
        <f>M!S10</f>
        <v>27</v>
      </c>
      <c r="T8" s="34">
        <f t="shared" si="5"/>
        <v>51</v>
      </c>
      <c r="U8" s="5">
        <f t="shared" si="6"/>
        <v>239.52</v>
      </c>
      <c r="V8" s="36">
        <v>6</v>
      </c>
      <c r="AA8" s="8"/>
    </row>
    <row r="9" spans="1:27" ht="12.75">
      <c r="A9" s="4">
        <v>5531</v>
      </c>
      <c r="B9" s="1" t="s">
        <v>28</v>
      </c>
      <c r="C9" s="1" t="s">
        <v>245</v>
      </c>
      <c r="D9" s="1" t="s">
        <v>183</v>
      </c>
      <c r="E9" s="5">
        <f>M!E33</f>
        <v>39.14</v>
      </c>
      <c r="F9" s="34">
        <f>M!F33</f>
        <v>5</v>
      </c>
      <c r="G9" s="5">
        <f t="shared" si="0"/>
        <v>44.14</v>
      </c>
      <c r="H9" s="5">
        <f t="shared" si="1"/>
        <v>75.86</v>
      </c>
      <c r="I9" s="5">
        <f>M!I33</f>
        <v>32.15</v>
      </c>
      <c r="J9" s="34">
        <f>M!J33</f>
        <v>0</v>
      </c>
      <c r="K9" s="5">
        <f t="shared" si="2"/>
        <v>32.15</v>
      </c>
      <c r="L9" s="5">
        <f t="shared" si="3"/>
        <v>67.85</v>
      </c>
      <c r="M9" s="51">
        <f>M!M33</f>
        <v>36.84</v>
      </c>
      <c r="N9" s="53">
        <f>M!N33</f>
        <v>28</v>
      </c>
      <c r="O9" s="53">
        <f>M!O33</f>
        <v>18</v>
      </c>
      <c r="P9" s="34">
        <f t="shared" si="4"/>
        <v>46</v>
      </c>
      <c r="Q9" s="51">
        <f>M!Q33</f>
        <v>39.16</v>
      </c>
      <c r="R9" s="53">
        <f>M!R33</f>
        <v>22</v>
      </c>
      <c r="S9" s="53">
        <f>M!S33</f>
        <v>27</v>
      </c>
      <c r="T9" s="34">
        <f t="shared" si="5"/>
        <v>49</v>
      </c>
      <c r="U9" s="5">
        <f t="shared" si="6"/>
        <v>238.70999999999998</v>
      </c>
      <c r="V9" s="52">
        <v>7</v>
      </c>
      <c r="AA9" s="8"/>
    </row>
    <row r="10" spans="1:27" ht="12.75">
      <c r="A10" s="4">
        <v>5502</v>
      </c>
      <c r="B10" s="1" t="s">
        <v>3</v>
      </c>
      <c r="C10" s="1" t="s">
        <v>81</v>
      </c>
      <c r="D10" s="1" t="s">
        <v>165</v>
      </c>
      <c r="E10" s="5">
        <f>M!E4</f>
        <v>36.98</v>
      </c>
      <c r="F10" s="34">
        <f>M!F4</f>
        <v>0</v>
      </c>
      <c r="G10" s="5">
        <f>SUM(E10:F10)</f>
        <v>36.98</v>
      </c>
      <c r="H10" s="5">
        <f t="shared" si="1"/>
        <v>83.02000000000001</v>
      </c>
      <c r="I10" s="5">
        <f>M!I4</f>
        <v>33.78</v>
      </c>
      <c r="J10" s="34">
        <f>M!J4</f>
        <v>5</v>
      </c>
      <c r="K10" s="5">
        <f>SUM(I10:J10)</f>
        <v>38.78</v>
      </c>
      <c r="L10" s="5">
        <f t="shared" si="3"/>
        <v>61.22</v>
      </c>
      <c r="M10" s="51">
        <f>M!M4</f>
        <v>34.63</v>
      </c>
      <c r="N10" s="53">
        <f>M!N4</f>
        <v>41</v>
      </c>
      <c r="O10" s="53">
        <f>M!O4</f>
        <v>18</v>
      </c>
      <c r="P10" s="34">
        <f t="shared" si="4"/>
        <v>59</v>
      </c>
      <c r="Q10" s="51">
        <f>M!Q4</f>
        <v>39.74</v>
      </c>
      <c r="R10" s="53">
        <f>M!R4</f>
        <v>8</v>
      </c>
      <c r="S10" s="53">
        <f>M!S4</f>
        <v>27</v>
      </c>
      <c r="T10" s="34">
        <f>SUM(R10:S10)</f>
        <v>35</v>
      </c>
      <c r="U10" s="5">
        <f>SUM(H10,L10,P10,T10)</f>
        <v>238.24</v>
      </c>
      <c r="V10" s="36">
        <v>8</v>
      </c>
      <c r="AA10" s="7"/>
    </row>
    <row r="11" spans="1:27" ht="12.75">
      <c r="A11" s="4">
        <v>5503</v>
      </c>
      <c r="B11" s="1" t="s">
        <v>43</v>
      </c>
      <c r="C11" s="1" t="s">
        <v>46</v>
      </c>
      <c r="D11" s="1" t="s">
        <v>165</v>
      </c>
      <c r="E11" s="5">
        <f>M!E5</f>
        <v>39.65</v>
      </c>
      <c r="F11" s="34">
        <f>M!F5</f>
        <v>5</v>
      </c>
      <c r="G11" s="5">
        <f t="shared" si="0"/>
        <v>44.65</v>
      </c>
      <c r="H11" s="5">
        <f t="shared" si="1"/>
        <v>75.35</v>
      </c>
      <c r="I11" s="5">
        <f>M!I5</f>
        <v>30.09</v>
      </c>
      <c r="J11" s="34">
        <f>M!J5</f>
        <v>0</v>
      </c>
      <c r="K11" s="5">
        <f t="shared" si="2"/>
        <v>30.09</v>
      </c>
      <c r="L11" s="5">
        <f t="shared" si="3"/>
        <v>69.91</v>
      </c>
      <c r="M11" s="51">
        <f>M!M5</f>
        <v>39.31</v>
      </c>
      <c r="N11" s="53">
        <f>M!N5</f>
        <v>31</v>
      </c>
      <c r="O11" s="53">
        <f>M!O5</f>
        <v>8</v>
      </c>
      <c r="P11" s="34">
        <f t="shared" si="4"/>
        <v>39</v>
      </c>
      <c r="Q11" s="51">
        <f>M!Q5</f>
        <v>36.31</v>
      </c>
      <c r="R11" s="53">
        <f>M!R5</f>
        <v>24</v>
      </c>
      <c r="S11" s="53">
        <f>M!S5</f>
        <v>27</v>
      </c>
      <c r="T11" s="34">
        <f t="shared" si="5"/>
        <v>51</v>
      </c>
      <c r="U11" s="5">
        <f t="shared" si="6"/>
        <v>235.26</v>
      </c>
      <c r="V11" s="52">
        <v>9</v>
      </c>
      <c r="AA11" s="7"/>
    </row>
    <row r="12" spans="1:22" ht="12.75">
      <c r="A12" s="48">
        <v>5504</v>
      </c>
      <c r="B12" s="37" t="s">
        <v>246</v>
      </c>
      <c r="C12" s="37" t="s">
        <v>247</v>
      </c>
      <c r="D12" s="38" t="s">
        <v>183</v>
      </c>
      <c r="E12" s="5">
        <f>M!E6</f>
        <v>40.44</v>
      </c>
      <c r="F12" s="34">
        <f>M!F6</f>
        <v>5</v>
      </c>
      <c r="G12" s="5">
        <f t="shared" si="0"/>
        <v>45.44</v>
      </c>
      <c r="H12" s="5">
        <f t="shared" si="1"/>
        <v>74.56</v>
      </c>
      <c r="I12" s="5">
        <f>M!I6</f>
        <v>32.93</v>
      </c>
      <c r="J12" s="34">
        <f>M!J6</f>
        <v>0</v>
      </c>
      <c r="K12" s="5">
        <f t="shared" si="2"/>
        <v>32.93</v>
      </c>
      <c r="L12" s="5">
        <f t="shared" si="3"/>
        <v>67.07</v>
      </c>
      <c r="M12" s="51">
        <f>M!M6</f>
        <v>36.84</v>
      </c>
      <c r="N12" s="53">
        <f>M!N6</f>
        <v>34</v>
      </c>
      <c r="O12" s="53">
        <f>M!O6</f>
        <v>8</v>
      </c>
      <c r="P12" s="34">
        <f t="shared" si="4"/>
        <v>42</v>
      </c>
      <c r="Q12" s="51">
        <f>M!Q6</f>
        <v>38.59</v>
      </c>
      <c r="R12" s="53">
        <f>M!R6</f>
        <v>23</v>
      </c>
      <c r="S12" s="53">
        <f>M!S6</f>
        <v>27</v>
      </c>
      <c r="T12" s="34">
        <f t="shared" si="5"/>
        <v>50</v>
      </c>
      <c r="U12" s="5">
        <f t="shared" si="6"/>
        <v>233.63</v>
      </c>
      <c r="V12" s="36">
        <v>10</v>
      </c>
    </row>
    <row r="13" spans="1:22" ht="12.75">
      <c r="A13" s="4">
        <v>5528</v>
      </c>
      <c r="B13" s="1" t="s">
        <v>76</v>
      </c>
      <c r="C13" s="1" t="s">
        <v>77</v>
      </c>
      <c r="D13" s="1" t="s">
        <v>125</v>
      </c>
      <c r="E13" s="5">
        <f>M!E30</f>
        <v>39.7</v>
      </c>
      <c r="F13" s="34">
        <f>M!F30</f>
        <v>5</v>
      </c>
      <c r="G13" s="5">
        <f t="shared" si="0"/>
        <v>44.7</v>
      </c>
      <c r="H13" s="5">
        <f t="shared" si="1"/>
        <v>75.3</v>
      </c>
      <c r="I13" s="5">
        <f>M!I30</f>
        <v>30.63</v>
      </c>
      <c r="J13" s="34">
        <f>M!J30</f>
        <v>5</v>
      </c>
      <c r="K13" s="5">
        <f t="shared" si="2"/>
        <v>35.629999999999995</v>
      </c>
      <c r="L13" s="5">
        <f t="shared" si="3"/>
        <v>64.37</v>
      </c>
      <c r="M13" s="51">
        <f>M!M30</f>
        <v>36.25</v>
      </c>
      <c r="N13" s="53">
        <f>M!N30</f>
        <v>40</v>
      </c>
      <c r="O13" s="53">
        <f>M!O30</f>
        <v>3</v>
      </c>
      <c r="P13" s="34">
        <f t="shared" si="4"/>
        <v>43</v>
      </c>
      <c r="Q13" s="51">
        <f>M!Q30</f>
        <v>37.62</v>
      </c>
      <c r="R13" s="53">
        <f>M!R30</f>
        <v>21</v>
      </c>
      <c r="S13" s="53">
        <f>M!S30</f>
        <v>27</v>
      </c>
      <c r="T13" s="34">
        <f t="shared" si="5"/>
        <v>48</v>
      </c>
      <c r="U13" s="5">
        <f t="shared" si="6"/>
        <v>230.67000000000002</v>
      </c>
      <c r="V13" s="52">
        <v>11</v>
      </c>
    </row>
    <row r="14" spans="1:22" ht="12.75">
      <c r="A14" s="4">
        <v>5526</v>
      </c>
      <c r="B14" s="1" t="s">
        <v>210</v>
      </c>
      <c r="C14" s="1" t="s">
        <v>180</v>
      </c>
      <c r="D14" s="1" t="s">
        <v>178</v>
      </c>
      <c r="E14" s="5">
        <f>M!E28</f>
        <v>38.32</v>
      </c>
      <c r="F14" s="34">
        <f>M!F28</f>
        <v>0</v>
      </c>
      <c r="G14" s="5">
        <f t="shared" si="0"/>
        <v>38.32</v>
      </c>
      <c r="H14" s="5">
        <f t="shared" si="1"/>
        <v>81.68</v>
      </c>
      <c r="I14" s="5">
        <f>M!I28</f>
        <v>30.31</v>
      </c>
      <c r="J14" s="34">
        <f>M!J28</f>
        <v>0</v>
      </c>
      <c r="K14" s="5">
        <f t="shared" si="2"/>
        <v>30.31</v>
      </c>
      <c r="L14" s="5">
        <f t="shared" si="3"/>
        <v>69.69</v>
      </c>
      <c r="M14" s="51">
        <f>M!M28</f>
        <v>37.03</v>
      </c>
      <c r="N14" s="53">
        <f>M!N28</f>
        <v>40</v>
      </c>
      <c r="O14" s="53">
        <f>M!O28</f>
        <v>5</v>
      </c>
      <c r="P14" s="34">
        <f t="shared" si="4"/>
        <v>45</v>
      </c>
      <c r="Q14" s="51">
        <f>M!Q28</f>
        <v>37.62</v>
      </c>
      <c r="R14" s="53">
        <f>M!R28</f>
        <v>10</v>
      </c>
      <c r="S14" s="53">
        <f>M!S28</f>
        <v>20</v>
      </c>
      <c r="T14" s="34">
        <f t="shared" si="5"/>
        <v>30</v>
      </c>
      <c r="U14" s="5">
        <f t="shared" si="6"/>
        <v>226.37</v>
      </c>
      <c r="V14" s="36">
        <v>12</v>
      </c>
    </row>
    <row r="15" spans="1:22" ht="12.75">
      <c r="A15" s="4">
        <v>5521</v>
      </c>
      <c r="B15" s="1" t="s">
        <v>347</v>
      </c>
      <c r="C15" s="1" t="s">
        <v>348</v>
      </c>
      <c r="D15" s="1" t="s">
        <v>63</v>
      </c>
      <c r="E15" s="5">
        <f>M!E23</f>
        <v>48.72</v>
      </c>
      <c r="F15" s="34">
        <f>M!F23</f>
        <v>10</v>
      </c>
      <c r="G15" s="5">
        <f t="shared" si="0"/>
        <v>58.72</v>
      </c>
      <c r="H15" s="5">
        <f t="shared" si="1"/>
        <v>61.28</v>
      </c>
      <c r="I15" s="5">
        <f>M!I23</f>
        <v>31.25</v>
      </c>
      <c r="J15" s="34">
        <f>M!J23</f>
        <v>0</v>
      </c>
      <c r="K15" s="5">
        <f t="shared" si="2"/>
        <v>31.25</v>
      </c>
      <c r="L15" s="5">
        <f t="shared" si="3"/>
        <v>68.75</v>
      </c>
      <c r="M15" s="51">
        <f>M!M23</f>
        <v>33.81</v>
      </c>
      <c r="N15" s="53">
        <f>M!N23</f>
        <v>35</v>
      </c>
      <c r="O15" s="53">
        <f>M!O23</f>
        <v>18</v>
      </c>
      <c r="P15" s="34">
        <f t="shared" si="4"/>
        <v>53</v>
      </c>
      <c r="Q15" s="51">
        <f>M!Q23</f>
        <v>41.13</v>
      </c>
      <c r="R15" s="53">
        <f>M!R23</f>
        <v>21</v>
      </c>
      <c r="S15" s="53">
        <f>M!S23</f>
        <v>20</v>
      </c>
      <c r="T15" s="34">
        <f t="shared" si="5"/>
        <v>41</v>
      </c>
      <c r="U15" s="5">
        <f t="shared" si="6"/>
        <v>224.03</v>
      </c>
      <c r="V15" s="52">
        <v>13</v>
      </c>
    </row>
    <row r="16" spans="1:22" ht="12.75">
      <c r="A16" s="4">
        <v>5517</v>
      </c>
      <c r="B16" s="1" t="s">
        <v>187</v>
      </c>
      <c r="C16" s="1" t="s">
        <v>188</v>
      </c>
      <c r="D16" s="1" t="s">
        <v>164</v>
      </c>
      <c r="E16" s="5">
        <f>M!E19</f>
        <v>39.96</v>
      </c>
      <c r="F16" s="34">
        <f>M!F19</f>
        <v>0</v>
      </c>
      <c r="G16" s="5">
        <f t="shared" si="0"/>
        <v>39.96</v>
      </c>
      <c r="H16" s="5">
        <f t="shared" si="1"/>
        <v>80.03999999999999</v>
      </c>
      <c r="I16" s="5">
        <f>M!I19</f>
        <v>34.37</v>
      </c>
      <c r="J16" s="34">
        <f>M!J19</f>
        <v>0</v>
      </c>
      <c r="K16" s="5">
        <f t="shared" si="2"/>
        <v>34.37</v>
      </c>
      <c r="L16" s="5">
        <f t="shared" si="3"/>
        <v>65.63</v>
      </c>
      <c r="M16" s="51">
        <f>M!M19</f>
        <v>36.13</v>
      </c>
      <c r="N16" s="53">
        <f>M!N19</f>
        <v>34</v>
      </c>
      <c r="O16" s="53">
        <f>M!O19</f>
        <v>18</v>
      </c>
      <c r="P16" s="34">
        <f t="shared" si="4"/>
        <v>52</v>
      </c>
      <c r="Q16" s="51">
        <f>M!Q19</f>
        <v>38.98</v>
      </c>
      <c r="R16" s="53">
        <f>M!R19</f>
        <v>17</v>
      </c>
      <c r="S16" s="53">
        <f>M!S19</f>
        <v>9</v>
      </c>
      <c r="T16" s="34">
        <f t="shared" si="5"/>
        <v>26</v>
      </c>
      <c r="U16" s="5">
        <f t="shared" si="6"/>
        <v>223.67</v>
      </c>
      <c r="V16" s="36">
        <v>14</v>
      </c>
    </row>
    <row r="17" spans="1:22" ht="12.75">
      <c r="A17" s="4">
        <v>5509</v>
      </c>
      <c r="B17" s="1" t="s">
        <v>181</v>
      </c>
      <c r="C17" s="1" t="s">
        <v>182</v>
      </c>
      <c r="D17" s="1" t="s">
        <v>164</v>
      </c>
      <c r="E17" s="5">
        <f>M!E11</f>
        <v>44.41</v>
      </c>
      <c r="F17" s="34">
        <f>M!F11</f>
        <v>10</v>
      </c>
      <c r="G17" s="5">
        <f t="shared" si="0"/>
        <v>54.41</v>
      </c>
      <c r="H17" s="5">
        <f t="shared" si="1"/>
        <v>65.59</v>
      </c>
      <c r="I17" s="5">
        <f>M!I11</f>
        <v>32.28</v>
      </c>
      <c r="J17" s="34">
        <f>M!J11</f>
        <v>0</v>
      </c>
      <c r="K17" s="5">
        <f t="shared" si="2"/>
        <v>32.28</v>
      </c>
      <c r="L17" s="5">
        <f t="shared" si="3"/>
        <v>67.72</v>
      </c>
      <c r="M17" s="51">
        <f>M!M11</f>
        <v>41.44</v>
      </c>
      <c r="N17" s="53">
        <f>M!N11</f>
        <v>35</v>
      </c>
      <c r="O17" s="53">
        <f>M!O11</f>
        <v>3</v>
      </c>
      <c r="P17" s="34">
        <f t="shared" si="4"/>
        <v>38</v>
      </c>
      <c r="Q17" s="51">
        <f>M!Q11</f>
        <v>40.38</v>
      </c>
      <c r="R17" s="53">
        <f>M!R11</f>
        <v>23</v>
      </c>
      <c r="S17" s="53">
        <f>M!S11</f>
        <v>27</v>
      </c>
      <c r="T17" s="34">
        <f t="shared" si="5"/>
        <v>50</v>
      </c>
      <c r="U17" s="5">
        <f t="shared" si="6"/>
        <v>221.31</v>
      </c>
      <c r="V17" s="52">
        <v>15</v>
      </c>
    </row>
    <row r="18" spans="1:22" ht="12.75">
      <c r="A18" s="4">
        <v>5512</v>
      </c>
      <c r="B18" t="s">
        <v>194</v>
      </c>
      <c r="C18" t="s">
        <v>132</v>
      </c>
      <c r="D18" s="1" t="s">
        <v>344</v>
      </c>
      <c r="E18" s="5">
        <f>M!E14</f>
        <v>38.04</v>
      </c>
      <c r="F18" s="34">
        <f>M!F14</f>
        <v>0</v>
      </c>
      <c r="G18" s="5">
        <f>SUM(E18:F18)</f>
        <v>38.04</v>
      </c>
      <c r="H18" s="5">
        <f>120-G18</f>
        <v>81.96000000000001</v>
      </c>
      <c r="I18" s="5">
        <f>M!I14</f>
        <v>30.47</v>
      </c>
      <c r="J18" s="34">
        <f>M!J14</f>
        <v>0</v>
      </c>
      <c r="K18" s="5">
        <f>SUM(I18:J18)</f>
        <v>30.47</v>
      </c>
      <c r="L18" s="5">
        <f>100-K18</f>
        <v>69.53</v>
      </c>
      <c r="M18" s="51">
        <f>M!M14</f>
        <v>35.59</v>
      </c>
      <c r="N18" s="53">
        <f>M!N14</f>
        <v>40</v>
      </c>
      <c r="O18" s="53">
        <f>M!O14</f>
        <v>3</v>
      </c>
      <c r="P18" s="34">
        <f t="shared" si="4"/>
        <v>43</v>
      </c>
      <c r="Q18" s="51">
        <f>M!Q14</f>
        <v>37.98</v>
      </c>
      <c r="R18" s="53">
        <f>M!R14</f>
        <v>17</v>
      </c>
      <c r="S18" s="53">
        <f>M!S14</f>
        <v>9</v>
      </c>
      <c r="T18" s="34">
        <f>SUM(R18:S18)</f>
        <v>26</v>
      </c>
      <c r="U18" s="5">
        <f>SUM(H18,L18,P18,T18)</f>
        <v>220.49</v>
      </c>
      <c r="V18" s="36">
        <v>16</v>
      </c>
    </row>
    <row r="19" spans="1:22" ht="12.75">
      <c r="A19" s="4">
        <v>5523</v>
      </c>
      <c r="B19" s="1" t="s">
        <v>148</v>
      </c>
      <c r="C19" s="1" t="s">
        <v>184</v>
      </c>
      <c r="D19" s="1" t="s">
        <v>269</v>
      </c>
      <c r="E19" s="5">
        <f>M!E25</f>
        <v>43.14</v>
      </c>
      <c r="F19" s="34">
        <f>M!F25</f>
        <v>25</v>
      </c>
      <c r="G19" s="5">
        <f t="shared" si="0"/>
        <v>68.14</v>
      </c>
      <c r="H19" s="5">
        <f t="shared" si="1"/>
        <v>51.86</v>
      </c>
      <c r="I19" s="5">
        <f>M!I25</f>
        <v>32.69</v>
      </c>
      <c r="J19" s="34">
        <f>M!J25</f>
        <v>0</v>
      </c>
      <c r="K19" s="5">
        <f t="shared" si="2"/>
        <v>32.69</v>
      </c>
      <c r="L19" s="5">
        <f t="shared" si="3"/>
        <v>67.31</v>
      </c>
      <c r="M19" s="51">
        <f>M!M25</f>
        <v>35.53</v>
      </c>
      <c r="N19" s="53">
        <f>M!N25</f>
        <v>32</v>
      </c>
      <c r="O19" s="53">
        <f>M!O25</f>
        <v>18</v>
      </c>
      <c r="P19" s="34">
        <f t="shared" si="4"/>
        <v>50</v>
      </c>
      <c r="Q19" s="51">
        <f>M!Q25</f>
        <v>47.76</v>
      </c>
      <c r="R19" s="53">
        <f>M!R25</f>
        <v>24</v>
      </c>
      <c r="S19" s="53">
        <f>M!S25</f>
        <v>20</v>
      </c>
      <c r="T19" s="34">
        <f t="shared" si="5"/>
        <v>44</v>
      </c>
      <c r="U19" s="5">
        <f t="shared" si="6"/>
        <v>213.17000000000002</v>
      </c>
      <c r="V19" s="52">
        <v>17</v>
      </c>
    </row>
    <row r="20" spans="1:22" ht="12.75">
      <c r="A20" s="4">
        <v>5524</v>
      </c>
      <c r="B20" s="1" t="s">
        <v>181</v>
      </c>
      <c r="C20" s="1" t="s">
        <v>192</v>
      </c>
      <c r="D20" s="1" t="s">
        <v>349</v>
      </c>
      <c r="E20" s="5">
        <f>M!E26</f>
        <v>43.16</v>
      </c>
      <c r="F20" s="34">
        <f>M!F26</f>
        <v>5</v>
      </c>
      <c r="G20" s="5">
        <f t="shared" si="0"/>
        <v>48.16</v>
      </c>
      <c r="H20" s="5">
        <f t="shared" si="1"/>
        <v>71.84</v>
      </c>
      <c r="I20" s="5">
        <f>M!I26</f>
        <v>33.91</v>
      </c>
      <c r="J20" s="34">
        <f>M!J26</f>
        <v>5</v>
      </c>
      <c r="K20" s="5">
        <f t="shared" si="2"/>
        <v>38.91</v>
      </c>
      <c r="L20" s="5">
        <f t="shared" si="3"/>
        <v>61.09</v>
      </c>
      <c r="M20" s="51">
        <f>M!M26</f>
        <v>38.31</v>
      </c>
      <c r="N20" s="53">
        <f>M!N26</f>
        <v>35</v>
      </c>
      <c r="O20" s="53">
        <f>M!O26</f>
        <v>3</v>
      </c>
      <c r="P20" s="34">
        <f t="shared" si="4"/>
        <v>38</v>
      </c>
      <c r="Q20" s="51">
        <f>M!Q26</f>
        <v>41.02</v>
      </c>
      <c r="R20" s="53">
        <f>M!R26</f>
        <v>15</v>
      </c>
      <c r="S20" s="53">
        <f>M!S26</f>
        <v>27</v>
      </c>
      <c r="T20" s="34">
        <f t="shared" si="5"/>
        <v>42</v>
      </c>
      <c r="U20" s="5">
        <f t="shared" si="6"/>
        <v>212.93</v>
      </c>
      <c r="V20" s="36">
        <v>18</v>
      </c>
    </row>
    <row r="21" spans="1:22" ht="12.75">
      <c r="A21" s="4">
        <v>5505</v>
      </c>
      <c r="B21" s="1" t="s">
        <v>74</v>
      </c>
      <c r="C21" s="1" t="s">
        <v>54</v>
      </c>
      <c r="D21" s="1" t="s">
        <v>131</v>
      </c>
      <c r="E21" s="5">
        <f>M!E7</f>
        <v>41.95</v>
      </c>
      <c r="F21" s="34">
        <f>M!F7</f>
        <v>0</v>
      </c>
      <c r="G21" s="5">
        <f t="shared" si="0"/>
        <v>41.95</v>
      </c>
      <c r="H21" s="5">
        <f t="shared" si="1"/>
        <v>78.05</v>
      </c>
      <c r="I21" s="5">
        <f>M!I7</f>
        <v>34.22</v>
      </c>
      <c r="J21" s="34">
        <f>M!J7</f>
        <v>0</v>
      </c>
      <c r="K21" s="5">
        <f t="shared" si="2"/>
        <v>34.22</v>
      </c>
      <c r="L21" s="5">
        <f t="shared" si="3"/>
        <v>65.78</v>
      </c>
      <c r="M21" s="51">
        <f>M!M7</f>
        <v>39.63</v>
      </c>
      <c r="N21" s="53">
        <f>M!N7</f>
        <v>35</v>
      </c>
      <c r="O21" s="53">
        <f>M!O7</f>
        <v>5</v>
      </c>
      <c r="P21" s="34">
        <f t="shared" si="4"/>
        <v>40</v>
      </c>
      <c r="Q21" s="51">
        <f>M!Q7</f>
        <v>39.46</v>
      </c>
      <c r="R21" s="53">
        <f>M!R7</f>
        <v>10</v>
      </c>
      <c r="S21" s="53">
        <f>M!S7</f>
        <v>9</v>
      </c>
      <c r="T21" s="34">
        <f t="shared" si="5"/>
        <v>19</v>
      </c>
      <c r="U21" s="5">
        <f t="shared" si="6"/>
        <v>202.82999999999998</v>
      </c>
      <c r="V21" s="52">
        <v>19</v>
      </c>
    </row>
    <row r="22" spans="1:22" ht="12.75">
      <c r="A22" s="4">
        <v>5510</v>
      </c>
      <c r="B22" s="1" t="s">
        <v>342</v>
      </c>
      <c r="C22" s="1" t="s">
        <v>343</v>
      </c>
      <c r="D22" s="1" t="s">
        <v>327</v>
      </c>
      <c r="E22" s="5">
        <f>M!E12</f>
        <v>38.74</v>
      </c>
      <c r="F22" s="34">
        <f>M!F12</f>
        <v>15</v>
      </c>
      <c r="G22" s="5">
        <f t="shared" si="0"/>
        <v>53.74</v>
      </c>
      <c r="H22" s="5">
        <f t="shared" si="1"/>
        <v>66.25999999999999</v>
      </c>
      <c r="I22" s="5">
        <f>M!I12</f>
        <v>43.03</v>
      </c>
      <c r="J22" s="34">
        <f>M!J12</f>
        <v>5</v>
      </c>
      <c r="K22" s="5">
        <f t="shared" si="2"/>
        <v>48.03</v>
      </c>
      <c r="L22" s="5">
        <f t="shared" si="3"/>
        <v>51.97</v>
      </c>
      <c r="M22" s="51">
        <f>M!M12</f>
        <v>34.25</v>
      </c>
      <c r="N22" s="53">
        <f>M!N12</f>
        <v>33</v>
      </c>
      <c r="O22" s="53">
        <f>M!O12</f>
        <v>18</v>
      </c>
      <c r="P22" s="34">
        <f t="shared" si="4"/>
        <v>51</v>
      </c>
      <c r="Q22" s="51">
        <f>M!Q12</f>
        <v>43.44</v>
      </c>
      <c r="R22" s="53">
        <f>M!R12</f>
        <v>21</v>
      </c>
      <c r="S22" s="53">
        <f>M!S12</f>
        <v>9</v>
      </c>
      <c r="T22" s="34">
        <f t="shared" si="5"/>
        <v>30</v>
      </c>
      <c r="U22" s="5">
        <f t="shared" si="6"/>
        <v>199.23</v>
      </c>
      <c r="V22" s="36">
        <v>20</v>
      </c>
    </row>
    <row r="23" spans="1:22" ht="12.75">
      <c r="A23" s="4">
        <v>5513</v>
      </c>
      <c r="B23" s="1" t="s">
        <v>288</v>
      </c>
      <c r="C23" s="1" t="s">
        <v>289</v>
      </c>
      <c r="D23" s="1" t="s">
        <v>80</v>
      </c>
      <c r="E23" s="5">
        <f>M!E15</f>
        <v>45.59</v>
      </c>
      <c r="F23" s="34">
        <f>M!F15</f>
        <v>0</v>
      </c>
      <c r="G23" s="5">
        <f>SUM(E23:F23)</f>
        <v>45.59</v>
      </c>
      <c r="H23" s="5">
        <f>120-G23</f>
        <v>74.41</v>
      </c>
      <c r="I23" s="5">
        <f>M!I15</f>
        <v>37.94</v>
      </c>
      <c r="J23" s="34">
        <f>M!J15</f>
        <v>5</v>
      </c>
      <c r="K23" s="5">
        <f>SUM(I23:J23)</f>
        <v>42.94</v>
      </c>
      <c r="L23" s="5">
        <f>100-K23</f>
        <v>57.06</v>
      </c>
      <c r="M23" s="51">
        <f>M!M15</f>
        <v>34.89</v>
      </c>
      <c r="N23" s="53">
        <f>M!N15</f>
        <v>30</v>
      </c>
      <c r="O23" s="53">
        <f>M!O15</f>
        <v>9</v>
      </c>
      <c r="P23" s="34">
        <f t="shared" si="4"/>
        <v>39</v>
      </c>
      <c r="Q23" s="51">
        <f>M!Q15</f>
        <v>47.43</v>
      </c>
      <c r="R23" s="53">
        <f>M!R15</f>
        <v>8</v>
      </c>
      <c r="S23" s="53">
        <f>M!S15</f>
        <v>20</v>
      </c>
      <c r="T23" s="34">
        <f>SUM(R23:S23)</f>
        <v>28</v>
      </c>
      <c r="U23" s="5">
        <f>SUM(H23,L23,P23,T23)</f>
        <v>198.47</v>
      </c>
      <c r="V23" s="52">
        <v>21</v>
      </c>
    </row>
    <row r="24" spans="1:22" ht="12.75">
      <c r="A24" s="4">
        <v>5529</v>
      </c>
      <c r="B24" s="1" t="s">
        <v>75</v>
      </c>
      <c r="C24" s="1" t="s">
        <v>186</v>
      </c>
      <c r="D24" s="1" t="s">
        <v>63</v>
      </c>
      <c r="E24" s="5">
        <f>M!E31</f>
        <v>43.86</v>
      </c>
      <c r="F24" s="34">
        <f>M!F31</f>
        <v>10</v>
      </c>
      <c r="G24" s="5">
        <f t="shared" si="0"/>
        <v>53.86</v>
      </c>
      <c r="H24" s="5">
        <f t="shared" si="1"/>
        <v>66.14</v>
      </c>
      <c r="I24" s="5">
        <f>M!I31</f>
        <v>29.85</v>
      </c>
      <c r="J24" s="34">
        <f>M!J31</f>
        <v>0</v>
      </c>
      <c r="K24" s="5">
        <f t="shared" si="2"/>
        <v>29.85</v>
      </c>
      <c r="L24" s="5">
        <f t="shared" si="3"/>
        <v>70.15</v>
      </c>
      <c r="M24" s="51">
        <f>M!M31</f>
        <v>36.47</v>
      </c>
      <c r="N24" s="53">
        <f>M!N31</f>
        <v>31</v>
      </c>
      <c r="O24" s="53">
        <f>M!O31</f>
        <v>3</v>
      </c>
      <c r="P24" s="34">
        <f t="shared" si="4"/>
        <v>34</v>
      </c>
      <c r="Q24" s="51">
        <f>M!Q31</f>
        <v>42.43</v>
      </c>
      <c r="R24" s="53">
        <f>M!R31</f>
        <v>14</v>
      </c>
      <c r="S24" s="53">
        <f>M!S31</f>
        <v>9</v>
      </c>
      <c r="T24" s="34">
        <f t="shared" si="5"/>
        <v>23</v>
      </c>
      <c r="U24" s="5">
        <f t="shared" si="6"/>
        <v>193.29000000000002</v>
      </c>
      <c r="V24" s="36">
        <v>22</v>
      </c>
    </row>
    <row r="25" spans="1:22" ht="12.75">
      <c r="A25" s="48">
        <v>5501</v>
      </c>
      <c r="B25" s="37" t="s">
        <v>53</v>
      </c>
      <c r="C25" s="37" t="s">
        <v>266</v>
      </c>
      <c r="D25" s="38" t="s">
        <v>189</v>
      </c>
      <c r="E25" s="5">
        <f>M!E3</f>
        <v>43.57</v>
      </c>
      <c r="F25" s="34">
        <f>M!F3</f>
        <v>15</v>
      </c>
      <c r="G25" s="5">
        <f>SUM(E25:F25)</f>
        <v>58.57</v>
      </c>
      <c r="H25" s="5">
        <f>120-G25</f>
        <v>61.43</v>
      </c>
      <c r="I25" s="5">
        <f>M!I3</f>
        <v>29.78</v>
      </c>
      <c r="J25" s="34">
        <f>M!J3</f>
        <v>0</v>
      </c>
      <c r="K25" s="5">
        <f>SUM(I25:J25)</f>
        <v>29.78</v>
      </c>
      <c r="L25" s="5">
        <f>100-K25</f>
        <v>70.22</v>
      </c>
      <c r="M25" s="51">
        <f>M!M3</f>
        <v>40.41</v>
      </c>
      <c r="N25" s="53">
        <f>M!N3</f>
        <v>33</v>
      </c>
      <c r="O25" s="53">
        <f>M!O3</f>
        <v>4</v>
      </c>
      <c r="P25" s="34">
        <f>SUM(N25:O25)</f>
        <v>37</v>
      </c>
      <c r="Q25" s="51">
        <f>M!Q3</f>
        <v>39.22</v>
      </c>
      <c r="R25" s="53">
        <f>M!R3</f>
        <v>8</v>
      </c>
      <c r="S25" s="53">
        <f>M!S3</f>
        <v>9</v>
      </c>
      <c r="T25" s="34">
        <f>SUM(R25:S25)</f>
        <v>17</v>
      </c>
      <c r="U25" s="5">
        <f>SUM(H25,L25,P25,T25)</f>
        <v>185.65</v>
      </c>
      <c r="V25" s="52">
        <v>23</v>
      </c>
    </row>
    <row r="26" spans="1:22" ht="12.75">
      <c r="A26" s="4">
        <v>5516</v>
      </c>
      <c r="B26" s="1" t="s">
        <v>177</v>
      </c>
      <c r="C26" s="1" t="s">
        <v>135</v>
      </c>
      <c r="D26" s="38" t="s">
        <v>333</v>
      </c>
      <c r="E26" s="5">
        <f>M!E18</f>
        <v>49.03</v>
      </c>
      <c r="F26" s="34">
        <f>M!F18</f>
        <v>20</v>
      </c>
      <c r="G26" s="5">
        <f t="shared" si="0"/>
        <v>69.03</v>
      </c>
      <c r="H26" s="5">
        <f t="shared" si="1"/>
        <v>50.97</v>
      </c>
      <c r="I26" s="5">
        <f>M!I18</f>
        <v>30.18</v>
      </c>
      <c r="J26" s="34">
        <f>M!J18</f>
        <v>10</v>
      </c>
      <c r="K26" s="5">
        <f t="shared" si="2"/>
        <v>40.18</v>
      </c>
      <c r="L26" s="5">
        <f t="shared" si="3"/>
        <v>59.82</v>
      </c>
      <c r="M26" s="51">
        <f>M!M18</f>
        <v>37.31</v>
      </c>
      <c r="N26" s="53">
        <f>M!N18</f>
        <v>32</v>
      </c>
      <c r="O26" s="53">
        <f>M!O18</f>
        <v>4</v>
      </c>
      <c r="P26" s="34">
        <f t="shared" si="4"/>
        <v>36</v>
      </c>
      <c r="Q26" s="51">
        <f>M!Q18</f>
        <v>40.21</v>
      </c>
      <c r="R26" s="53">
        <f>M!R18</f>
        <v>21</v>
      </c>
      <c r="S26" s="53">
        <f>M!S18</f>
        <v>0</v>
      </c>
      <c r="T26" s="34">
        <f t="shared" si="5"/>
        <v>21</v>
      </c>
      <c r="U26" s="5">
        <f t="shared" si="6"/>
        <v>167.79</v>
      </c>
      <c r="V26" s="36">
        <v>24</v>
      </c>
    </row>
    <row r="27" spans="1:22" ht="12.75">
      <c r="A27" s="4">
        <v>5515</v>
      </c>
      <c r="B27" s="8" t="s">
        <v>190</v>
      </c>
      <c r="C27" t="s">
        <v>191</v>
      </c>
      <c r="D27" s="38" t="s">
        <v>338</v>
      </c>
      <c r="E27" s="5">
        <f>M!E17</f>
        <v>0</v>
      </c>
      <c r="F27" s="34">
        <f>M!F17</f>
        <v>120</v>
      </c>
      <c r="G27" s="5">
        <f t="shared" si="0"/>
        <v>120</v>
      </c>
      <c r="H27" s="5">
        <f t="shared" si="1"/>
        <v>0</v>
      </c>
      <c r="I27" s="5">
        <f>M!I17</f>
        <v>35.75</v>
      </c>
      <c r="J27" s="34">
        <f>M!J17</f>
        <v>0</v>
      </c>
      <c r="K27" s="5">
        <f t="shared" si="2"/>
        <v>35.75</v>
      </c>
      <c r="L27" s="5">
        <f t="shared" si="3"/>
        <v>64.25</v>
      </c>
      <c r="M27" s="51">
        <f>M!M17</f>
        <v>37.72</v>
      </c>
      <c r="N27" s="53">
        <f>M!N17</f>
        <v>33</v>
      </c>
      <c r="O27" s="53">
        <f>M!O17</f>
        <v>8</v>
      </c>
      <c r="P27" s="34">
        <f t="shared" si="4"/>
        <v>41</v>
      </c>
      <c r="Q27" s="51">
        <f>M!Q17</f>
        <v>50.22</v>
      </c>
      <c r="R27" s="53">
        <f>M!R17</f>
        <v>22</v>
      </c>
      <c r="S27" s="53">
        <f>M!S17</f>
        <v>20</v>
      </c>
      <c r="T27" s="34">
        <f t="shared" si="5"/>
        <v>42</v>
      </c>
      <c r="U27" s="5">
        <f t="shared" si="6"/>
        <v>147.25</v>
      </c>
      <c r="V27" s="52">
        <v>25</v>
      </c>
    </row>
    <row r="28" spans="1:22" ht="12.75">
      <c r="A28" s="4">
        <v>5519</v>
      </c>
      <c r="B28" s="1" t="s">
        <v>71</v>
      </c>
      <c r="C28" s="1" t="s">
        <v>345</v>
      </c>
      <c r="D28" s="38" t="s">
        <v>63</v>
      </c>
      <c r="E28" s="5">
        <f>M!E21</f>
        <v>0</v>
      </c>
      <c r="F28" s="34">
        <f>M!F21</f>
        <v>120</v>
      </c>
      <c r="G28" s="5">
        <f t="shared" si="0"/>
        <v>120</v>
      </c>
      <c r="H28" s="5">
        <f t="shared" si="1"/>
        <v>0</v>
      </c>
      <c r="I28" s="5">
        <f>M!I21</f>
        <v>29.13</v>
      </c>
      <c r="J28" s="34">
        <f>M!J21</f>
        <v>0</v>
      </c>
      <c r="K28" s="5">
        <f t="shared" si="2"/>
        <v>29.13</v>
      </c>
      <c r="L28" s="5">
        <f t="shared" si="3"/>
        <v>70.87</v>
      </c>
      <c r="M28" s="51">
        <f>M!M21</f>
        <v>37.75</v>
      </c>
      <c r="N28" s="53">
        <f>M!N21</f>
        <v>30</v>
      </c>
      <c r="O28" s="53">
        <f>M!O21</f>
        <v>5</v>
      </c>
      <c r="P28" s="34">
        <f t="shared" si="4"/>
        <v>35</v>
      </c>
      <c r="Q28" s="51">
        <f>M!Q21</f>
        <v>47.92</v>
      </c>
      <c r="R28" s="53">
        <f>M!R21</f>
        <v>17</v>
      </c>
      <c r="S28" s="53">
        <f>M!S21</f>
        <v>9</v>
      </c>
      <c r="T28" s="34">
        <f t="shared" si="5"/>
        <v>26</v>
      </c>
      <c r="U28" s="5">
        <f t="shared" si="6"/>
        <v>131.87</v>
      </c>
      <c r="V28" s="36">
        <v>26</v>
      </c>
    </row>
    <row r="29" spans="1:22" ht="12.75">
      <c r="A29" s="48">
        <v>5506</v>
      </c>
      <c r="B29" s="37" t="s">
        <v>117</v>
      </c>
      <c r="C29" s="37" t="s">
        <v>359</v>
      </c>
      <c r="D29" s="38" t="s">
        <v>63</v>
      </c>
      <c r="E29" s="5">
        <f>M!E8</f>
        <v>43.86</v>
      </c>
      <c r="F29" s="34">
        <f>M!F8</f>
        <v>15</v>
      </c>
      <c r="G29" s="5">
        <f t="shared" si="0"/>
        <v>58.86</v>
      </c>
      <c r="H29" s="5">
        <f t="shared" si="1"/>
        <v>61.14</v>
      </c>
      <c r="I29" s="5">
        <f>M!I8</f>
        <v>38.1</v>
      </c>
      <c r="J29" s="34">
        <f>M!J8</f>
        <v>5</v>
      </c>
      <c r="K29" s="5">
        <f t="shared" si="2"/>
        <v>43.1</v>
      </c>
      <c r="L29" s="5">
        <f t="shared" si="3"/>
        <v>56.9</v>
      </c>
      <c r="M29" s="51">
        <f>M!M8</f>
        <v>0</v>
      </c>
      <c r="N29" s="53">
        <f>M!N8</f>
        <v>0</v>
      </c>
      <c r="O29" s="53">
        <f>M!O8</f>
        <v>0</v>
      </c>
      <c r="P29" s="34">
        <f t="shared" si="4"/>
        <v>0</v>
      </c>
      <c r="Q29" s="51">
        <f>M!Q8</f>
        <v>0</v>
      </c>
      <c r="R29" s="53">
        <f>M!R8</f>
        <v>0</v>
      </c>
      <c r="S29" s="53">
        <f>M!S8</f>
        <v>0</v>
      </c>
      <c r="T29" s="34">
        <f t="shared" si="5"/>
        <v>0</v>
      </c>
      <c r="U29" s="5">
        <f t="shared" si="6"/>
        <v>118.03999999999999</v>
      </c>
      <c r="V29" s="52">
        <v>27</v>
      </c>
    </row>
    <row r="30" spans="1:22" ht="12.75">
      <c r="A30" s="4">
        <v>5514</v>
      </c>
      <c r="B30" s="1" t="s">
        <v>50</v>
      </c>
      <c r="C30" s="1" t="s">
        <v>292</v>
      </c>
      <c r="D30" s="1" t="s">
        <v>167</v>
      </c>
      <c r="E30" s="5">
        <f>M!E16</f>
        <v>0</v>
      </c>
      <c r="F30" s="34">
        <f>M!F16</f>
        <v>120</v>
      </c>
      <c r="G30" s="5">
        <f t="shared" si="0"/>
        <v>120</v>
      </c>
      <c r="H30" s="5">
        <f t="shared" si="1"/>
        <v>0</v>
      </c>
      <c r="I30" s="5">
        <f>M!I16</f>
        <v>41</v>
      </c>
      <c r="J30" s="34">
        <f>M!J16</f>
        <v>10</v>
      </c>
      <c r="K30" s="5">
        <f t="shared" si="2"/>
        <v>51</v>
      </c>
      <c r="L30" s="5">
        <f t="shared" si="3"/>
        <v>49</v>
      </c>
      <c r="M30" s="51">
        <f>M!M16</f>
        <v>35.44</v>
      </c>
      <c r="N30" s="53">
        <f>M!N16</f>
        <v>29</v>
      </c>
      <c r="O30" s="53">
        <f>M!O16</f>
        <v>18</v>
      </c>
      <c r="P30" s="34">
        <f t="shared" si="4"/>
        <v>47</v>
      </c>
      <c r="Q30" s="51">
        <f>M!Q16</f>
        <v>43.39</v>
      </c>
      <c r="R30" s="53">
        <f>M!R16</f>
        <v>15</v>
      </c>
      <c r="S30" s="53">
        <f>M!S16</f>
        <v>2</v>
      </c>
      <c r="T30" s="34">
        <f t="shared" si="5"/>
        <v>17</v>
      </c>
      <c r="U30" s="5">
        <f t="shared" si="6"/>
        <v>113</v>
      </c>
      <c r="V30" s="36">
        <v>28</v>
      </c>
    </row>
    <row r="31" spans="1:22" ht="12.75">
      <c r="A31" s="4">
        <v>5520</v>
      </c>
      <c r="B31" s="1" t="s">
        <v>202</v>
      </c>
      <c r="C31" s="1" t="s">
        <v>346</v>
      </c>
      <c r="D31" s="1" t="s">
        <v>63</v>
      </c>
      <c r="E31" s="5">
        <f>M!E22</f>
        <v>46.77</v>
      </c>
      <c r="F31" s="34">
        <f>M!F22</f>
        <v>20</v>
      </c>
      <c r="G31" s="5">
        <f t="shared" si="0"/>
        <v>66.77000000000001</v>
      </c>
      <c r="H31" s="5">
        <f t="shared" si="1"/>
        <v>53.22999999999999</v>
      </c>
      <c r="I31" s="5">
        <f>M!I22</f>
        <v>0</v>
      </c>
      <c r="J31" s="34">
        <f>M!J22</f>
        <v>100</v>
      </c>
      <c r="K31" s="5">
        <f t="shared" si="2"/>
        <v>100</v>
      </c>
      <c r="L31" s="5">
        <f t="shared" si="3"/>
        <v>0</v>
      </c>
      <c r="M31" s="51">
        <f>M!M22</f>
        <v>35.78</v>
      </c>
      <c r="N31" s="53">
        <f>M!N22</f>
        <v>20</v>
      </c>
      <c r="O31" s="53">
        <f>M!O22</f>
        <v>9</v>
      </c>
      <c r="P31" s="34">
        <f t="shared" si="4"/>
        <v>29</v>
      </c>
      <c r="Q31" s="51">
        <f>M!Q22</f>
        <v>47.33</v>
      </c>
      <c r="R31" s="53">
        <f>M!R22</f>
        <v>1</v>
      </c>
      <c r="S31" s="53">
        <f>M!S22</f>
        <v>20</v>
      </c>
      <c r="T31" s="34">
        <f t="shared" si="5"/>
        <v>21</v>
      </c>
      <c r="U31" s="5">
        <f t="shared" si="6"/>
        <v>103.22999999999999</v>
      </c>
      <c r="V31" s="52">
        <v>29</v>
      </c>
    </row>
    <row r="32" spans="1:22" ht="12.75">
      <c r="A32" s="4">
        <v>5527</v>
      </c>
      <c r="B32" t="s">
        <v>196</v>
      </c>
      <c r="C32" t="s">
        <v>197</v>
      </c>
      <c r="D32" s="1" t="s">
        <v>324</v>
      </c>
      <c r="E32" s="5">
        <f>M!E29</f>
        <v>60.03</v>
      </c>
      <c r="F32" s="34">
        <f>M!F29</f>
        <v>5</v>
      </c>
      <c r="G32" s="5">
        <f t="shared" si="0"/>
        <v>65.03</v>
      </c>
      <c r="H32" s="5">
        <f t="shared" si="1"/>
        <v>54.97</v>
      </c>
      <c r="I32" s="5">
        <f>M!I29</f>
        <v>0</v>
      </c>
      <c r="J32" s="34">
        <f>M!J29</f>
        <v>100</v>
      </c>
      <c r="K32" s="5">
        <f t="shared" si="2"/>
        <v>100</v>
      </c>
      <c r="L32" s="5">
        <f t="shared" si="3"/>
        <v>0</v>
      </c>
      <c r="M32" s="51">
        <f>M!M29</f>
        <v>41.84</v>
      </c>
      <c r="N32" s="53">
        <f>M!N29</f>
        <v>8</v>
      </c>
      <c r="O32" s="53">
        <f>M!O29</f>
        <v>5</v>
      </c>
      <c r="P32" s="34">
        <f t="shared" si="4"/>
        <v>13</v>
      </c>
      <c r="Q32" s="51">
        <f>M!Q29</f>
        <v>47.04</v>
      </c>
      <c r="R32" s="53">
        <f>M!R29</f>
        <v>24</v>
      </c>
      <c r="S32" s="53">
        <f>M!S29</f>
        <v>9</v>
      </c>
      <c r="T32" s="34">
        <f t="shared" si="5"/>
        <v>33</v>
      </c>
      <c r="U32" s="5">
        <f t="shared" si="6"/>
        <v>100.97</v>
      </c>
      <c r="V32" s="36">
        <v>30</v>
      </c>
    </row>
    <row r="33" spans="1:22" ht="12.75">
      <c r="A33" s="4">
        <v>5532</v>
      </c>
      <c r="B33" s="1" t="s">
        <v>94</v>
      </c>
      <c r="C33" s="1" t="s">
        <v>134</v>
      </c>
      <c r="D33" s="1" t="s">
        <v>168</v>
      </c>
      <c r="E33" s="5">
        <f>M!E34</f>
        <v>0</v>
      </c>
      <c r="F33" s="34">
        <f>M!F34</f>
        <v>120</v>
      </c>
      <c r="G33" s="5">
        <f t="shared" si="0"/>
        <v>120</v>
      </c>
      <c r="H33" s="5">
        <f t="shared" si="1"/>
        <v>0</v>
      </c>
      <c r="I33" s="5">
        <f>M!I34</f>
        <v>0</v>
      </c>
      <c r="J33" s="34">
        <f>M!J34</f>
        <v>100</v>
      </c>
      <c r="K33" s="5">
        <f t="shared" si="2"/>
        <v>100</v>
      </c>
      <c r="L33" s="5">
        <f t="shared" si="3"/>
        <v>0</v>
      </c>
      <c r="M33" s="51">
        <f>M!M34</f>
        <v>52.62</v>
      </c>
      <c r="N33" s="53">
        <f>M!N34</f>
        <v>35</v>
      </c>
      <c r="O33" s="53">
        <f>M!O34</f>
        <v>3</v>
      </c>
      <c r="P33" s="34">
        <f t="shared" si="4"/>
        <v>38</v>
      </c>
      <c r="Q33" s="51">
        <f>M!Q34</f>
        <v>39.38</v>
      </c>
      <c r="R33" s="53">
        <f>M!R34</f>
        <v>24</v>
      </c>
      <c r="S33" s="53">
        <f>M!S34</f>
        <v>27</v>
      </c>
      <c r="T33" s="34">
        <f t="shared" si="5"/>
        <v>51</v>
      </c>
      <c r="U33" s="5">
        <f t="shared" si="6"/>
        <v>89</v>
      </c>
      <c r="V33" s="52">
        <v>31</v>
      </c>
    </row>
    <row r="34" spans="1:22" ht="12.75">
      <c r="A34" s="4">
        <v>5533</v>
      </c>
      <c r="B34" s="1" t="s">
        <v>257</v>
      </c>
      <c r="C34" s="1" t="s">
        <v>350</v>
      </c>
      <c r="D34" s="1" t="s">
        <v>349</v>
      </c>
      <c r="E34" s="5">
        <f>M!E35</f>
        <v>0</v>
      </c>
      <c r="F34" s="34">
        <f>M!F35</f>
        <v>120</v>
      </c>
      <c r="G34" s="5">
        <f t="shared" si="0"/>
        <v>120</v>
      </c>
      <c r="H34" s="5">
        <f t="shared" si="1"/>
        <v>0</v>
      </c>
      <c r="I34" s="5">
        <f>M!I35</f>
        <v>38.5</v>
      </c>
      <c r="J34" s="34">
        <f>M!J35</f>
        <v>10</v>
      </c>
      <c r="K34" s="5">
        <f t="shared" si="2"/>
        <v>48.5</v>
      </c>
      <c r="L34" s="5">
        <f t="shared" si="3"/>
        <v>51.5</v>
      </c>
      <c r="M34" s="51">
        <f>M!M35</f>
        <v>41.84</v>
      </c>
      <c r="N34" s="53">
        <f>M!N35</f>
        <v>32</v>
      </c>
      <c r="O34" s="53">
        <f>M!O35</f>
        <v>3</v>
      </c>
      <c r="P34" s="34">
        <f t="shared" si="4"/>
        <v>35</v>
      </c>
      <c r="Q34" s="51">
        <f>M!Q35</f>
        <v>42</v>
      </c>
      <c r="R34" s="53">
        <f>M!R35</f>
        <v>1</v>
      </c>
      <c r="S34" s="53">
        <f>M!S35</f>
        <v>0</v>
      </c>
      <c r="T34" s="34">
        <f t="shared" si="5"/>
        <v>1</v>
      </c>
      <c r="U34" s="5">
        <f t="shared" si="6"/>
        <v>87.5</v>
      </c>
      <c r="V34" s="52">
        <v>32</v>
      </c>
    </row>
    <row r="35" spans="1:22" ht="12.75">
      <c r="A35" s="4">
        <v>5507</v>
      </c>
      <c r="B35" s="1" t="s">
        <v>57</v>
      </c>
      <c r="C35" s="1" t="s">
        <v>79</v>
      </c>
      <c r="D35" s="1" t="s">
        <v>63</v>
      </c>
      <c r="E35" s="5">
        <f>M!E9</f>
        <v>0</v>
      </c>
      <c r="F35" s="34">
        <f>M!F9</f>
        <v>120</v>
      </c>
      <c r="G35" s="5">
        <f t="shared" si="0"/>
        <v>120</v>
      </c>
      <c r="H35" s="5">
        <f t="shared" si="1"/>
        <v>0</v>
      </c>
      <c r="I35" s="5">
        <f>M!I9</f>
        <v>0</v>
      </c>
      <c r="J35" s="34">
        <f>M!J9</f>
        <v>100</v>
      </c>
      <c r="K35" s="5">
        <f t="shared" si="2"/>
        <v>100</v>
      </c>
      <c r="L35" s="5">
        <f t="shared" si="3"/>
        <v>0</v>
      </c>
      <c r="M35" s="51">
        <f>M!M9</f>
        <v>38.38</v>
      </c>
      <c r="N35" s="53">
        <f>M!N9</f>
        <v>28</v>
      </c>
      <c r="O35" s="53">
        <f>M!O9</f>
        <v>8</v>
      </c>
      <c r="P35" s="34">
        <f t="shared" si="4"/>
        <v>36</v>
      </c>
      <c r="Q35" s="51">
        <f>M!Q9</f>
        <v>50</v>
      </c>
      <c r="R35" s="53">
        <f>M!R9</f>
        <v>21</v>
      </c>
      <c r="S35" s="53">
        <f>M!S9</f>
        <v>5</v>
      </c>
      <c r="T35" s="34">
        <f t="shared" si="5"/>
        <v>26</v>
      </c>
      <c r="U35" s="5">
        <f t="shared" si="6"/>
        <v>62</v>
      </c>
      <c r="V35" s="36">
        <v>33</v>
      </c>
    </row>
    <row r="36" spans="1:22" ht="12.75">
      <c r="A36" s="4"/>
      <c r="B36" s="1"/>
      <c r="C36" s="1"/>
      <c r="E36" s="5"/>
      <c r="F36" s="34"/>
      <c r="G36" s="5"/>
      <c r="H36" s="5"/>
      <c r="I36" s="5"/>
      <c r="J36" s="34"/>
      <c r="K36" s="5"/>
      <c r="L36" s="5"/>
      <c r="M36" s="5"/>
      <c r="N36" s="34"/>
      <c r="O36" s="34"/>
      <c r="P36" s="34"/>
      <c r="Q36" s="5"/>
      <c r="R36" s="34"/>
      <c r="S36" s="34"/>
      <c r="T36" s="34"/>
      <c r="U36" s="5"/>
      <c r="V36" s="34"/>
    </row>
    <row r="37" spans="1:22" ht="12.75">
      <c r="A37" s="4"/>
      <c r="B37" s="1"/>
      <c r="C37" s="1"/>
      <c r="E37" s="5"/>
      <c r="F37" s="34"/>
      <c r="G37" s="5"/>
      <c r="H37" s="5"/>
      <c r="I37" s="5"/>
      <c r="J37" s="34"/>
      <c r="K37" s="5"/>
      <c r="L37" s="5"/>
      <c r="M37" s="5"/>
      <c r="N37" s="34"/>
      <c r="O37" s="34"/>
      <c r="P37" s="34"/>
      <c r="Q37" s="5"/>
      <c r="R37" s="34"/>
      <c r="S37" s="34"/>
      <c r="T37" s="34"/>
      <c r="U37" s="5"/>
      <c r="V37" s="34"/>
    </row>
    <row r="38" spans="1:22" ht="12.75">
      <c r="A38" s="4"/>
      <c r="B38" s="1"/>
      <c r="C38" s="1"/>
      <c r="E38" s="5"/>
      <c r="F38" s="34"/>
      <c r="G38" s="5"/>
      <c r="H38" s="5"/>
      <c r="I38" s="5"/>
      <c r="J38" s="34"/>
      <c r="K38" s="5"/>
      <c r="L38" s="5"/>
      <c r="M38" s="5"/>
      <c r="N38" s="34"/>
      <c r="O38" s="34"/>
      <c r="P38" s="34"/>
      <c r="Q38" s="5"/>
      <c r="R38" s="34"/>
      <c r="S38" s="34"/>
      <c r="T38" s="34"/>
      <c r="U38" s="5"/>
      <c r="V38" s="34"/>
    </row>
    <row r="39" spans="1:22" ht="12.75">
      <c r="A39" s="4"/>
      <c r="B39" s="1"/>
      <c r="C39" s="1"/>
      <c r="E39" s="5"/>
      <c r="F39" s="34"/>
      <c r="G39" s="5"/>
      <c r="H39" s="5"/>
      <c r="I39" s="5"/>
      <c r="J39" s="34"/>
      <c r="K39" s="5"/>
      <c r="L39" s="5"/>
      <c r="M39" s="5"/>
      <c r="N39" s="34"/>
      <c r="O39" s="34"/>
      <c r="P39" s="34"/>
      <c r="Q39" s="5"/>
      <c r="R39" s="34"/>
      <c r="S39" s="34"/>
      <c r="T39" s="34"/>
      <c r="U39" s="5"/>
      <c r="V39" s="34"/>
    </row>
    <row r="40" spans="2:26" ht="12.75">
      <c r="B40" s="7"/>
      <c r="E40" s="33" t="s">
        <v>171</v>
      </c>
      <c r="F40" s="47">
        <f>Макси!F38</f>
        <v>47</v>
      </c>
      <c r="G40" s="72" t="s">
        <v>172</v>
      </c>
      <c r="H40" s="47">
        <f>Макси!H38</f>
        <v>71</v>
      </c>
      <c r="I40" s="33" t="s">
        <v>171</v>
      </c>
      <c r="J40" s="47">
        <f>Макси!J38</f>
        <v>36</v>
      </c>
      <c r="K40" s="72" t="s">
        <v>172</v>
      </c>
      <c r="L40" s="47">
        <f>Макси!L38</f>
        <v>54</v>
      </c>
      <c r="M40" s="5"/>
      <c r="N40" s="5"/>
      <c r="O40" s="5"/>
      <c r="P40" s="33" t="s">
        <v>171</v>
      </c>
      <c r="Q40" s="47">
        <f>Макси!Q38</f>
        <v>36</v>
      </c>
      <c r="R40" s="72" t="s">
        <v>172</v>
      </c>
      <c r="S40" s="47">
        <f>Макси!S38</f>
        <v>54</v>
      </c>
      <c r="T40" s="5"/>
      <c r="U40" s="5"/>
      <c r="V40" s="5"/>
      <c r="W40" s="7" t="s">
        <v>173</v>
      </c>
      <c r="X40">
        <f>Макси!X38</f>
        <v>183</v>
      </c>
      <c r="Y40">
        <f>Макси!Y38</f>
        <v>150</v>
      </c>
      <c r="Z40">
        <f>Макси!Z38</f>
        <v>160</v>
      </c>
    </row>
    <row r="41" spans="1:22" ht="12.75">
      <c r="A41" s="2"/>
      <c r="B41" s="2"/>
      <c r="C41" s="2"/>
      <c r="D41" s="3"/>
      <c r="E41" s="3"/>
      <c r="F41" s="3"/>
      <c r="G41" s="2"/>
      <c r="H41" s="3"/>
      <c r="I41" s="3"/>
      <c r="J41" s="2"/>
      <c r="K41" s="2"/>
      <c r="L41" s="35"/>
      <c r="M41" s="2"/>
      <c r="N41" s="2"/>
      <c r="O41" s="2"/>
      <c r="P41" s="2"/>
      <c r="Q41" s="2"/>
      <c r="R41" s="5"/>
      <c r="S41" s="5"/>
      <c r="T41" s="5"/>
      <c r="U41" s="5"/>
      <c r="V41" s="6"/>
    </row>
    <row r="42" spans="5:22" ht="12.75">
      <c r="E42" s="78" t="s">
        <v>20</v>
      </c>
      <c r="F42" s="78"/>
      <c r="G42" s="78"/>
      <c r="H42" s="78"/>
      <c r="I42" s="78" t="s">
        <v>21</v>
      </c>
      <c r="J42" s="78"/>
      <c r="K42" s="78"/>
      <c r="L42" s="78"/>
      <c r="M42" s="5"/>
      <c r="N42" s="5"/>
      <c r="O42" s="78" t="s">
        <v>25</v>
      </c>
      <c r="P42" s="78"/>
      <c r="Q42" s="78"/>
      <c r="R42" s="78"/>
      <c r="S42" s="78"/>
      <c r="T42" s="5"/>
      <c r="U42" s="5"/>
      <c r="V42" s="5"/>
    </row>
    <row r="43" spans="1:26" ht="38.25">
      <c r="A43" s="2" t="s">
        <v>0</v>
      </c>
      <c r="B43" s="2" t="s">
        <v>1</v>
      </c>
      <c r="C43" s="2" t="s">
        <v>2</v>
      </c>
      <c r="D43" s="3" t="s">
        <v>5</v>
      </c>
      <c r="E43" s="3" t="s">
        <v>9</v>
      </c>
      <c r="F43" s="3" t="s">
        <v>10</v>
      </c>
      <c r="G43" s="71" t="s">
        <v>24</v>
      </c>
      <c r="H43" s="2" t="s">
        <v>11</v>
      </c>
      <c r="I43" s="3" t="s">
        <v>9</v>
      </c>
      <c r="J43" s="3" t="s">
        <v>10</v>
      </c>
      <c r="K43" s="71" t="s">
        <v>24</v>
      </c>
      <c r="L43" s="2" t="s">
        <v>11</v>
      </c>
      <c r="M43" s="2" t="s">
        <v>170</v>
      </c>
      <c r="N43" s="45" t="s">
        <v>49</v>
      </c>
      <c r="O43" s="35" t="s">
        <v>19</v>
      </c>
      <c r="P43" s="2" t="s">
        <v>9</v>
      </c>
      <c r="Q43" s="2" t="s">
        <v>10</v>
      </c>
      <c r="R43" s="2" t="s">
        <v>24</v>
      </c>
      <c r="S43" s="2" t="s">
        <v>11</v>
      </c>
      <c r="T43" s="2" t="s">
        <v>19</v>
      </c>
      <c r="X43" s="71" t="s">
        <v>174</v>
      </c>
      <c r="Y43" s="71" t="s">
        <v>175</v>
      </c>
      <c r="Z43" s="71" t="s">
        <v>176</v>
      </c>
    </row>
    <row r="44" spans="1:26" ht="12.75">
      <c r="A44" s="4">
        <v>5503</v>
      </c>
      <c r="B44" s="1" t="s">
        <v>43</v>
      </c>
      <c r="C44" s="1" t="s">
        <v>46</v>
      </c>
      <c r="D44" s="1" t="s">
        <v>165</v>
      </c>
      <c r="E44" s="5">
        <f>M!E5</f>
        <v>39.65</v>
      </c>
      <c r="F44" s="34">
        <f>M!F5</f>
        <v>5</v>
      </c>
      <c r="G44" s="5">
        <f aca="true" t="shared" si="7" ref="G44:G76">IF(E44=0,120,IF(E44&gt;$H$40,120,IF(E44&lt;$F$40,0,IF($H$40&gt;E44&gt;$F$40,E44-$F$40))))</f>
        <v>0</v>
      </c>
      <c r="H44" s="5">
        <f aca="true" t="shared" si="8" ref="H44:H76">SUM(F44,G44)</f>
        <v>5</v>
      </c>
      <c r="I44" s="5">
        <f>M!I5</f>
        <v>30.09</v>
      </c>
      <c r="J44" s="34">
        <f>M!J5</f>
        <v>0</v>
      </c>
      <c r="K44" s="5">
        <f aca="true" t="shared" si="9" ref="K44:K76">IF(I44=0,100,IF(I44&gt;$L$40,100,IF(I44&lt;$J$40,0,IF($L$40&gt;I44&gt;$J$40,I44-$J$40))))</f>
        <v>0</v>
      </c>
      <c r="L44" s="5">
        <f aca="true" t="shared" si="10" ref="L44:L76">SUM(J44,K44)</f>
        <v>0</v>
      </c>
      <c r="M44" s="5">
        <f aca="true" t="shared" si="11" ref="M44:M76">SUM(E44,I44)</f>
        <v>69.74</v>
      </c>
      <c r="N44" s="5">
        <f aca="true" t="shared" si="12" ref="N44:N76">SUM(H44,L44)</f>
        <v>5</v>
      </c>
      <c r="O44" s="52">
        <v>9</v>
      </c>
      <c r="P44" s="5">
        <v>31.23</v>
      </c>
      <c r="Q44" s="34">
        <v>0</v>
      </c>
      <c r="R44" s="5">
        <f aca="true" t="shared" si="13" ref="R44:R76">IF(P44=0,120,IF(P44&gt;$S$40,120,IF(P44&lt;$Q$40,0,IF($S$40&gt;P44&gt;$Q$40,P44-$Q$40))))</f>
        <v>0</v>
      </c>
      <c r="S44" s="5">
        <f aca="true" t="shared" si="14" ref="S44:S57">SUM(Q44,R44)</f>
        <v>0</v>
      </c>
      <c r="T44" s="52">
        <v>1</v>
      </c>
      <c r="U44" s="5"/>
      <c r="V44" s="5"/>
      <c r="W44" s="5"/>
      <c r="X44" s="73">
        <f>$X$40/E44</f>
        <v>4.615384615384616</v>
      </c>
      <c r="Y44" s="73">
        <f>$Y$40/I44</f>
        <v>4.985044865403789</v>
      </c>
      <c r="Z44" s="73">
        <f>$Z$40/P44</f>
        <v>5.123278898495037</v>
      </c>
    </row>
    <row r="45" spans="1:26" ht="12.75">
      <c r="A45" s="4">
        <v>5502</v>
      </c>
      <c r="B45" s="1" t="s">
        <v>3</v>
      </c>
      <c r="C45" s="1" t="s">
        <v>81</v>
      </c>
      <c r="D45" s="1" t="s">
        <v>165</v>
      </c>
      <c r="E45" s="5">
        <f>M!E4</f>
        <v>36.98</v>
      </c>
      <c r="F45" s="34">
        <f>M!F4</f>
        <v>0</v>
      </c>
      <c r="G45" s="5">
        <f t="shared" si="7"/>
        <v>0</v>
      </c>
      <c r="H45" s="5">
        <f t="shared" si="8"/>
        <v>0</v>
      </c>
      <c r="I45" s="5">
        <f>M!I4</f>
        <v>33.78</v>
      </c>
      <c r="J45" s="34">
        <f>M!J4</f>
        <v>5</v>
      </c>
      <c r="K45" s="5">
        <f t="shared" si="9"/>
        <v>0</v>
      </c>
      <c r="L45" s="5">
        <f t="shared" si="10"/>
        <v>5</v>
      </c>
      <c r="M45" s="5">
        <f t="shared" si="11"/>
        <v>70.75999999999999</v>
      </c>
      <c r="N45" s="5">
        <f t="shared" si="12"/>
        <v>5</v>
      </c>
      <c r="O45" s="52">
        <v>10</v>
      </c>
      <c r="P45" s="5">
        <v>31.96</v>
      </c>
      <c r="Q45" s="34">
        <v>0</v>
      </c>
      <c r="R45" s="5">
        <f t="shared" si="13"/>
        <v>0</v>
      </c>
      <c r="S45" s="5">
        <f t="shared" si="14"/>
        <v>0</v>
      </c>
      <c r="T45" s="52">
        <v>2</v>
      </c>
      <c r="U45" s="5"/>
      <c r="V45" s="5"/>
      <c r="W45" s="5"/>
      <c r="X45" s="73">
        <f aca="true" t="shared" si="15" ref="X45:X76">$X$40/E45</f>
        <v>4.9486208761492705</v>
      </c>
      <c r="Y45" s="73">
        <f aca="true" t="shared" si="16" ref="Y45:Y76">$Y$40/I45</f>
        <v>4.440497335701599</v>
      </c>
      <c r="Z45" s="73">
        <f aca="true" t="shared" si="17" ref="Z45:Z76">$Z$40/P45</f>
        <v>5.006257822277847</v>
      </c>
    </row>
    <row r="46" spans="1:26" ht="12.75">
      <c r="A46" s="4">
        <v>5512</v>
      </c>
      <c r="B46" t="s">
        <v>194</v>
      </c>
      <c r="C46" t="s">
        <v>132</v>
      </c>
      <c r="D46" s="1" t="s">
        <v>344</v>
      </c>
      <c r="E46" s="5">
        <f>M!E14</f>
        <v>38.04</v>
      </c>
      <c r="F46" s="34">
        <f>M!F14</f>
        <v>0</v>
      </c>
      <c r="G46" s="5">
        <f t="shared" si="7"/>
        <v>0</v>
      </c>
      <c r="H46" s="5">
        <f t="shared" si="8"/>
        <v>0</v>
      </c>
      <c r="I46" s="5">
        <f>M!I14</f>
        <v>30.47</v>
      </c>
      <c r="J46" s="34">
        <f>M!J14</f>
        <v>0</v>
      </c>
      <c r="K46" s="5">
        <f t="shared" si="9"/>
        <v>0</v>
      </c>
      <c r="L46" s="5">
        <f t="shared" si="10"/>
        <v>0</v>
      </c>
      <c r="M46" s="5">
        <f t="shared" si="11"/>
        <v>68.50999999999999</v>
      </c>
      <c r="N46" s="5">
        <f t="shared" si="12"/>
        <v>0</v>
      </c>
      <c r="O46" s="52">
        <v>2</v>
      </c>
      <c r="P46" s="51">
        <v>32.57</v>
      </c>
      <c r="Q46" s="53">
        <v>0</v>
      </c>
      <c r="R46" s="5">
        <f t="shared" si="13"/>
        <v>0</v>
      </c>
      <c r="S46" s="5">
        <f t="shared" si="14"/>
        <v>0</v>
      </c>
      <c r="T46" s="52">
        <v>3</v>
      </c>
      <c r="U46" s="5"/>
      <c r="V46" s="5"/>
      <c r="W46" s="5"/>
      <c r="X46" s="73">
        <f t="shared" si="15"/>
        <v>4.8107255520504735</v>
      </c>
      <c r="Y46" s="73">
        <f t="shared" si="16"/>
        <v>4.922874958976042</v>
      </c>
      <c r="Z46" s="73">
        <f t="shared" si="17"/>
        <v>4.912496162112373</v>
      </c>
    </row>
    <row r="47" spans="1:26" ht="12.75">
      <c r="A47" s="4">
        <v>5529</v>
      </c>
      <c r="B47" s="1" t="s">
        <v>75</v>
      </c>
      <c r="C47" s="1" t="s">
        <v>186</v>
      </c>
      <c r="D47" s="1" t="s">
        <v>63</v>
      </c>
      <c r="E47" s="5">
        <f>M!E31</f>
        <v>43.86</v>
      </c>
      <c r="F47" s="34">
        <f>M!F31</f>
        <v>10</v>
      </c>
      <c r="G47" s="5">
        <f t="shared" si="7"/>
        <v>0</v>
      </c>
      <c r="H47" s="5">
        <f t="shared" si="8"/>
        <v>10</v>
      </c>
      <c r="I47" s="5">
        <f>M!I31</f>
        <v>29.85</v>
      </c>
      <c r="J47" s="34">
        <f>M!J31</f>
        <v>0</v>
      </c>
      <c r="K47" s="5">
        <f t="shared" si="9"/>
        <v>0</v>
      </c>
      <c r="L47" s="5">
        <f t="shared" si="10"/>
        <v>0</v>
      </c>
      <c r="M47" s="5">
        <f t="shared" si="11"/>
        <v>73.71000000000001</v>
      </c>
      <c r="N47" s="5">
        <f t="shared" si="12"/>
        <v>10</v>
      </c>
      <c r="O47" s="52">
        <v>16</v>
      </c>
      <c r="P47" s="5">
        <v>33.17</v>
      </c>
      <c r="Q47" s="34">
        <v>0</v>
      </c>
      <c r="R47" s="5">
        <f t="shared" si="13"/>
        <v>0</v>
      </c>
      <c r="S47" s="5">
        <f t="shared" si="14"/>
        <v>0</v>
      </c>
      <c r="T47" s="52">
        <v>4</v>
      </c>
      <c r="U47" s="5"/>
      <c r="V47" s="5"/>
      <c r="W47" s="5"/>
      <c r="X47" s="73">
        <f t="shared" si="15"/>
        <v>4.172366621067032</v>
      </c>
      <c r="Y47" s="73">
        <f t="shared" si="16"/>
        <v>5.025125628140703</v>
      </c>
      <c r="Z47" s="73">
        <f t="shared" si="17"/>
        <v>4.82363581549593</v>
      </c>
    </row>
    <row r="48" spans="1:26" ht="12.75">
      <c r="A48" s="4">
        <v>5528</v>
      </c>
      <c r="B48" s="1" t="s">
        <v>76</v>
      </c>
      <c r="C48" s="1" t="s">
        <v>77</v>
      </c>
      <c r="D48" s="1" t="s">
        <v>125</v>
      </c>
      <c r="E48" s="5">
        <f>M!E30</f>
        <v>39.7</v>
      </c>
      <c r="F48" s="34">
        <f>M!F30</f>
        <v>5</v>
      </c>
      <c r="G48" s="5">
        <f t="shared" si="7"/>
        <v>0</v>
      </c>
      <c r="H48" s="5">
        <f t="shared" si="8"/>
        <v>5</v>
      </c>
      <c r="I48" s="5">
        <f>M!I30</f>
        <v>30.63</v>
      </c>
      <c r="J48" s="34">
        <f>M!J30</f>
        <v>5</v>
      </c>
      <c r="K48" s="5">
        <f t="shared" si="9"/>
        <v>0</v>
      </c>
      <c r="L48" s="5">
        <f t="shared" si="10"/>
        <v>5</v>
      </c>
      <c r="M48" s="5">
        <f t="shared" si="11"/>
        <v>70.33</v>
      </c>
      <c r="N48" s="5">
        <f t="shared" si="12"/>
        <v>10</v>
      </c>
      <c r="O48" s="52">
        <v>15</v>
      </c>
      <c r="P48" s="5">
        <v>33.45</v>
      </c>
      <c r="Q48" s="34">
        <v>0</v>
      </c>
      <c r="R48" s="5">
        <f t="shared" si="13"/>
        <v>0</v>
      </c>
      <c r="S48" s="5">
        <f t="shared" si="14"/>
        <v>0</v>
      </c>
      <c r="T48" s="52">
        <v>5</v>
      </c>
      <c r="X48" s="73">
        <f t="shared" si="15"/>
        <v>4.609571788413098</v>
      </c>
      <c r="Y48" s="73">
        <f t="shared" si="16"/>
        <v>4.897159647404505</v>
      </c>
      <c r="Z48" s="73">
        <f t="shared" si="17"/>
        <v>4.783258594917787</v>
      </c>
    </row>
    <row r="49" spans="1:26" ht="12.75">
      <c r="A49" s="4">
        <v>5531</v>
      </c>
      <c r="B49" s="1" t="s">
        <v>28</v>
      </c>
      <c r="C49" s="1" t="s">
        <v>245</v>
      </c>
      <c r="D49" s="1" t="s">
        <v>183</v>
      </c>
      <c r="E49" s="5">
        <f>M!E33</f>
        <v>39.14</v>
      </c>
      <c r="F49" s="34">
        <f>M!F33</f>
        <v>5</v>
      </c>
      <c r="G49" s="5">
        <f t="shared" si="7"/>
        <v>0</v>
      </c>
      <c r="H49" s="5">
        <f t="shared" si="8"/>
        <v>5</v>
      </c>
      <c r="I49" s="5">
        <f>M!I33</f>
        <v>32.15</v>
      </c>
      <c r="J49" s="34">
        <f>M!J33</f>
        <v>0</v>
      </c>
      <c r="K49" s="5">
        <f t="shared" si="9"/>
        <v>0</v>
      </c>
      <c r="L49" s="5">
        <f t="shared" si="10"/>
        <v>0</v>
      </c>
      <c r="M49" s="5">
        <f t="shared" si="11"/>
        <v>71.28999999999999</v>
      </c>
      <c r="N49" s="5">
        <f t="shared" si="12"/>
        <v>5</v>
      </c>
      <c r="O49" s="52">
        <v>11</v>
      </c>
      <c r="P49" s="5">
        <v>33.96</v>
      </c>
      <c r="Q49" s="34">
        <v>0</v>
      </c>
      <c r="R49" s="5">
        <f t="shared" si="13"/>
        <v>0</v>
      </c>
      <c r="S49" s="5">
        <f t="shared" si="14"/>
        <v>0</v>
      </c>
      <c r="T49" s="52">
        <v>6</v>
      </c>
      <c r="X49" s="73">
        <f t="shared" si="15"/>
        <v>4.675523760858456</v>
      </c>
      <c r="Y49" s="73">
        <f t="shared" si="16"/>
        <v>4.665629860031104</v>
      </c>
      <c r="Z49" s="73">
        <f t="shared" si="17"/>
        <v>4.7114252061248525</v>
      </c>
    </row>
    <row r="50" spans="1:26" ht="12.75">
      <c r="A50" s="48">
        <v>5504</v>
      </c>
      <c r="B50" s="37" t="s">
        <v>246</v>
      </c>
      <c r="C50" s="37" t="s">
        <v>247</v>
      </c>
      <c r="D50" s="38" t="s">
        <v>183</v>
      </c>
      <c r="E50" s="5">
        <f>M!E6</f>
        <v>40.44</v>
      </c>
      <c r="F50" s="34">
        <f>M!F6</f>
        <v>5</v>
      </c>
      <c r="G50" s="5">
        <f t="shared" si="7"/>
        <v>0</v>
      </c>
      <c r="H50" s="5">
        <f t="shared" si="8"/>
        <v>5</v>
      </c>
      <c r="I50" s="5">
        <f>M!I6</f>
        <v>32.93</v>
      </c>
      <c r="J50" s="34">
        <f>M!J6</f>
        <v>0</v>
      </c>
      <c r="K50" s="5">
        <f t="shared" si="9"/>
        <v>0</v>
      </c>
      <c r="L50" s="5">
        <f t="shared" si="10"/>
        <v>0</v>
      </c>
      <c r="M50" s="5">
        <f t="shared" si="11"/>
        <v>73.37</v>
      </c>
      <c r="N50" s="5">
        <f t="shared" si="12"/>
        <v>5</v>
      </c>
      <c r="O50" s="52">
        <v>12</v>
      </c>
      <c r="P50" s="5">
        <v>34.63</v>
      </c>
      <c r="Q50" s="34">
        <v>0</v>
      </c>
      <c r="R50" s="5">
        <f t="shared" si="13"/>
        <v>0</v>
      </c>
      <c r="S50" s="5">
        <f t="shared" si="14"/>
        <v>0</v>
      </c>
      <c r="T50" s="52">
        <v>7</v>
      </c>
      <c r="X50" s="73">
        <f t="shared" si="15"/>
        <v>4.525222551928784</v>
      </c>
      <c r="Y50" s="73">
        <f t="shared" si="16"/>
        <v>4.555116914667477</v>
      </c>
      <c r="Z50" s="73">
        <f t="shared" si="17"/>
        <v>4.620271440947155</v>
      </c>
    </row>
    <row r="51" spans="1:26" ht="12.75">
      <c r="A51" s="4">
        <v>5513</v>
      </c>
      <c r="B51" s="1" t="s">
        <v>288</v>
      </c>
      <c r="C51" s="1" t="s">
        <v>289</v>
      </c>
      <c r="D51" s="1" t="s">
        <v>80</v>
      </c>
      <c r="E51" s="5">
        <f>M!E15</f>
        <v>45.59</v>
      </c>
      <c r="F51" s="34">
        <f>M!F15</f>
        <v>0</v>
      </c>
      <c r="G51" s="5">
        <f t="shared" si="7"/>
        <v>0</v>
      </c>
      <c r="H51" s="5">
        <f t="shared" si="8"/>
        <v>0</v>
      </c>
      <c r="I51" s="5">
        <f>M!I15</f>
        <v>37.94</v>
      </c>
      <c r="J51" s="34">
        <f>M!J15</f>
        <v>5</v>
      </c>
      <c r="K51" s="5">
        <f t="shared" si="9"/>
        <v>1.9399999999999977</v>
      </c>
      <c r="L51" s="5">
        <f t="shared" si="10"/>
        <v>6.939999999999998</v>
      </c>
      <c r="M51" s="5">
        <f t="shared" si="11"/>
        <v>83.53</v>
      </c>
      <c r="N51" s="5">
        <f t="shared" si="12"/>
        <v>6.939999999999998</v>
      </c>
      <c r="O51" s="52">
        <v>13</v>
      </c>
      <c r="P51" s="5">
        <v>39.79</v>
      </c>
      <c r="Q51" s="34">
        <v>0</v>
      </c>
      <c r="R51" s="5">
        <f t="shared" si="13"/>
        <v>3.789999999999999</v>
      </c>
      <c r="S51" s="5">
        <f t="shared" si="14"/>
        <v>3.789999999999999</v>
      </c>
      <c r="T51" s="52">
        <v>8</v>
      </c>
      <c r="X51" s="73">
        <f t="shared" si="15"/>
        <v>4.014038166264531</v>
      </c>
      <c r="Y51" s="73">
        <f t="shared" si="16"/>
        <v>3.9536109646810758</v>
      </c>
      <c r="Z51" s="73">
        <f t="shared" si="17"/>
        <v>4.021110831867303</v>
      </c>
    </row>
    <row r="52" spans="1:26" ht="12.75">
      <c r="A52" s="4">
        <v>5525</v>
      </c>
      <c r="B52" s="1" t="s">
        <v>258</v>
      </c>
      <c r="C52" s="1" t="s">
        <v>193</v>
      </c>
      <c r="D52" s="1" t="s">
        <v>121</v>
      </c>
      <c r="E52" s="5">
        <f>M!E27</f>
        <v>37.66</v>
      </c>
      <c r="F52" s="34">
        <f>M!F27</f>
        <v>0</v>
      </c>
      <c r="G52" s="5">
        <f t="shared" si="7"/>
        <v>0</v>
      </c>
      <c r="H52" s="5">
        <f t="shared" si="8"/>
        <v>0</v>
      </c>
      <c r="I52" s="5">
        <f>M!I27</f>
        <v>29.76</v>
      </c>
      <c r="J52" s="34">
        <f>M!J27</f>
        <v>5</v>
      </c>
      <c r="K52" s="5">
        <f t="shared" si="9"/>
        <v>0</v>
      </c>
      <c r="L52" s="5">
        <f t="shared" si="10"/>
        <v>5</v>
      </c>
      <c r="M52" s="5">
        <f t="shared" si="11"/>
        <v>67.42</v>
      </c>
      <c r="N52" s="5">
        <f t="shared" si="12"/>
        <v>5</v>
      </c>
      <c r="O52" s="52">
        <v>8</v>
      </c>
      <c r="P52" s="5">
        <v>31.08</v>
      </c>
      <c r="Q52" s="34">
        <v>5</v>
      </c>
      <c r="R52" s="5">
        <f t="shared" si="13"/>
        <v>0</v>
      </c>
      <c r="S52" s="5">
        <f>SUM(Q52,R52)</f>
        <v>5</v>
      </c>
      <c r="T52" s="52">
        <v>9</v>
      </c>
      <c r="X52" s="73">
        <f t="shared" si="15"/>
        <v>4.85926712692512</v>
      </c>
      <c r="Y52" s="73">
        <f t="shared" si="16"/>
        <v>5.040322580645161</v>
      </c>
      <c r="Z52" s="73">
        <f t="shared" si="17"/>
        <v>5.148005148005148</v>
      </c>
    </row>
    <row r="53" spans="1:26" ht="12.75">
      <c r="A53" s="4">
        <v>5530</v>
      </c>
      <c r="B53" s="1" t="s">
        <v>3</v>
      </c>
      <c r="C53" s="1" t="s">
        <v>244</v>
      </c>
      <c r="D53" s="1" t="s">
        <v>330</v>
      </c>
      <c r="E53" s="5">
        <f>M!E32</f>
        <v>38.18</v>
      </c>
      <c r="F53" s="34">
        <f>M!F32</f>
        <v>0</v>
      </c>
      <c r="G53" s="5">
        <f t="shared" si="7"/>
        <v>0</v>
      </c>
      <c r="H53" s="5">
        <f t="shared" si="8"/>
        <v>0</v>
      </c>
      <c r="I53" s="5">
        <f>M!I32</f>
        <v>32.56</v>
      </c>
      <c r="J53" s="34">
        <f>M!J32</f>
        <v>0</v>
      </c>
      <c r="K53" s="5">
        <f t="shared" si="9"/>
        <v>0</v>
      </c>
      <c r="L53" s="5">
        <f t="shared" si="10"/>
        <v>0</v>
      </c>
      <c r="M53" s="5">
        <f t="shared" si="11"/>
        <v>70.74000000000001</v>
      </c>
      <c r="N53" s="5">
        <f t="shared" si="12"/>
        <v>0</v>
      </c>
      <c r="O53" s="52">
        <v>4</v>
      </c>
      <c r="P53" s="5">
        <v>31.39</v>
      </c>
      <c r="Q53" s="34">
        <v>5</v>
      </c>
      <c r="R53" s="5">
        <f t="shared" si="13"/>
        <v>0</v>
      </c>
      <c r="S53" s="5">
        <f t="shared" si="14"/>
        <v>5</v>
      </c>
      <c r="T53" s="52">
        <v>10</v>
      </c>
      <c r="X53" s="73">
        <f t="shared" si="15"/>
        <v>4.793085385018334</v>
      </c>
      <c r="Y53" s="73">
        <f t="shared" si="16"/>
        <v>4.606879606879606</v>
      </c>
      <c r="Z53" s="73">
        <f t="shared" si="17"/>
        <v>5.097164702134438</v>
      </c>
    </row>
    <row r="54" spans="1:26" ht="12.75">
      <c r="A54" s="4">
        <v>5517</v>
      </c>
      <c r="B54" s="1" t="s">
        <v>187</v>
      </c>
      <c r="C54" s="1" t="s">
        <v>188</v>
      </c>
      <c r="D54" s="1" t="s">
        <v>164</v>
      </c>
      <c r="E54" s="5">
        <f>M!E19</f>
        <v>39.96</v>
      </c>
      <c r="F54" s="34">
        <f>M!F19</f>
        <v>0</v>
      </c>
      <c r="G54" s="5">
        <f t="shared" si="7"/>
        <v>0</v>
      </c>
      <c r="H54" s="5">
        <f t="shared" si="8"/>
        <v>0</v>
      </c>
      <c r="I54" s="5">
        <f>M!I19</f>
        <v>34.37</v>
      </c>
      <c r="J54" s="34">
        <f>M!J19</f>
        <v>0</v>
      </c>
      <c r="K54" s="5">
        <f t="shared" si="9"/>
        <v>0</v>
      </c>
      <c r="L54" s="5">
        <f t="shared" si="10"/>
        <v>0</v>
      </c>
      <c r="M54" s="5">
        <f t="shared" si="11"/>
        <v>74.33</v>
      </c>
      <c r="N54" s="5">
        <f t="shared" si="12"/>
        <v>0</v>
      </c>
      <c r="O54" s="52">
        <v>6</v>
      </c>
      <c r="P54" s="5">
        <v>32.41</v>
      </c>
      <c r="Q54" s="34">
        <v>5</v>
      </c>
      <c r="R54" s="5">
        <f t="shared" si="13"/>
        <v>0</v>
      </c>
      <c r="S54" s="5">
        <f t="shared" si="14"/>
        <v>5</v>
      </c>
      <c r="T54" s="52">
        <v>11</v>
      </c>
      <c r="X54" s="73">
        <f t="shared" si="15"/>
        <v>4.57957957957958</v>
      </c>
      <c r="Y54" s="73">
        <f t="shared" si="16"/>
        <v>4.364271166715159</v>
      </c>
      <c r="Z54" s="73">
        <f t="shared" si="17"/>
        <v>4.936747917309473</v>
      </c>
    </row>
    <row r="55" spans="1:26" ht="12.75">
      <c r="A55" s="4">
        <v>5518</v>
      </c>
      <c r="B55" t="s">
        <v>138</v>
      </c>
      <c r="C55" t="s">
        <v>139</v>
      </c>
      <c r="D55" s="1" t="s">
        <v>113</v>
      </c>
      <c r="E55" s="5">
        <f>M!E20</f>
        <v>38.99</v>
      </c>
      <c r="F55" s="34">
        <f>M!F20</f>
        <v>5</v>
      </c>
      <c r="G55" s="5">
        <f t="shared" si="7"/>
        <v>0</v>
      </c>
      <c r="H55" s="5">
        <f t="shared" si="8"/>
        <v>5</v>
      </c>
      <c r="I55" s="5">
        <f>M!I20</f>
        <v>29.53</v>
      </c>
      <c r="J55" s="34">
        <f>M!J20</f>
        <v>5</v>
      </c>
      <c r="K55" s="5">
        <f t="shared" si="9"/>
        <v>0</v>
      </c>
      <c r="L55" s="5">
        <f t="shared" si="10"/>
        <v>5</v>
      </c>
      <c r="M55" s="5">
        <f t="shared" si="11"/>
        <v>68.52000000000001</v>
      </c>
      <c r="N55" s="5">
        <f t="shared" si="12"/>
        <v>10</v>
      </c>
      <c r="O55" s="52">
        <v>14</v>
      </c>
      <c r="P55" s="5">
        <v>32.47</v>
      </c>
      <c r="Q55" s="34">
        <v>5</v>
      </c>
      <c r="R55" s="5">
        <f t="shared" si="13"/>
        <v>0</v>
      </c>
      <c r="S55" s="5">
        <f t="shared" si="14"/>
        <v>5</v>
      </c>
      <c r="T55" s="52">
        <v>12</v>
      </c>
      <c r="X55" s="73">
        <f t="shared" si="15"/>
        <v>4.6935111567068475</v>
      </c>
      <c r="Y55" s="73">
        <f t="shared" si="16"/>
        <v>5.079580088046055</v>
      </c>
      <c r="Z55" s="73">
        <f t="shared" si="17"/>
        <v>4.927625500461965</v>
      </c>
    </row>
    <row r="56" spans="1:26" ht="12.75">
      <c r="A56" s="4">
        <v>5509</v>
      </c>
      <c r="B56" s="1" t="s">
        <v>181</v>
      </c>
      <c r="C56" s="1" t="s">
        <v>182</v>
      </c>
      <c r="D56" s="1" t="s">
        <v>164</v>
      </c>
      <c r="E56" s="5">
        <f>M!E11</f>
        <v>44.41</v>
      </c>
      <c r="F56" s="34">
        <f>M!F11</f>
        <v>10</v>
      </c>
      <c r="G56" s="5">
        <f t="shared" si="7"/>
        <v>0</v>
      </c>
      <c r="H56" s="5">
        <f t="shared" si="8"/>
        <v>10</v>
      </c>
      <c r="I56" s="5">
        <f>M!I11</f>
        <v>32.28</v>
      </c>
      <c r="J56" s="34">
        <f>M!J11</f>
        <v>0</v>
      </c>
      <c r="K56" s="5">
        <f t="shared" si="9"/>
        <v>0</v>
      </c>
      <c r="L56" s="5">
        <f t="shared" si="10"/>
        <v>0</v>
      </c>
      <c r="M56" s="5">
        <f t="shared" si="11"/>
        <v>76.69</v>
      </c>
      <c r="N56" s="5">
        <f t="shared" si="12"/>
        <v>10</v>
      </c>
      <c r="O56" s="52">
        <v>17</v>
      </c>
      <c r="P56" s="5">
        <v>36.55</v>
      </c>
      <c r="Q56" s="34">
        <v>5</v>
      </c>
      <c r="R56" s="5">
        <f t="shared" si="13"/>
        <v>0.5499999999999972</v>
      </c>
      <c r="S56" s="5">
        <f t="shared" si="14"/>
        <v>5.549999999999997</v>
      </c>
      <c r="T56" s="52">
        <v>13</v>
      </c>
      <c r="X56" s="73">
        <f t="shared" si="15"/>
        <v>4.120693537491556</v>
      </c>
      <c r="Y56" s="73">
        <f t="shared" si="16"/>
        <v>4.646840148698884</v>
      </c>
      <c r="Z56" s="73">
        <f t="shared" si="17"/>
        <v>4.377564979480164</v>
      </c>
    </row>
    <row r="57" spans="1:26" ht="12.75">
      <c r="A57" s="4">
        <v>5511</v>
      </c>
      <c r="B57" s="1" t="s">
        <v>8</v>
      </c>
      <c r="C57" s="1" t="s">
        <v>129</v>
      </c>
      <c r="D57" s="1" t="s">
        <v>333</v>
      </c>
      <c r="E57" s="5">
        <f>M!E13</f>
        <v>39.95</v>
      </c>
      <c r="F57" s="34">
        <f>M!F13</f>
        <v>0</v>
      </c>
      <c r="G57" s="5">
        <f t="shared" si="7"/>
        <v>0</v>
      </c>
      <c r="H57" s="5">
        <f t="shared" si="8"/>
        <v>0</v>
      </c>
      <c r="I57" s="5">
        <f>M!I13</f>
        <v>33.16</v>
      </c>
      <c r="J57" s="34">
        <f>M!J13</f>
        <v>0</v>
      </c>
      <c r="K57" s="5">
        <f t="shared" si="9"/>
        <v>0</v>
      </c>
      <c r="L57" s="5">
        <f t="shared" si="10"/>
        <v>0</v>
      </c>
      <c r="M57" s="5">
        <f t="shared" si="11"/>
        <v>73.11</v>
      </c>
      <c r="N57" s="5">
        <f t="shared" si="12"/>
        <v>0</v>
      </c>
      <c r="O57" s="52">
        <v>5</v>
      </c>
      <c r="P57" s="5">
        <v>35.21</v>
      </c>
      <c r="Q57" s="34">
        <v>10</v>
      </c>
      <c r="R57" s="5">
        <f t="shared" si="13"/>
        <v>0</v>
      </c>
      <c r="S57" s="5">
        <f t="shared" si="14"/>
        <v>10</v>
      </c>
      <c r="T57" s="52">
        <v>14</v>
      </c>
      <c r="X57" s="73">
        <f t="shared" si="15"/>
        <v>4.58072590738423</v>
      </c>
      <c r="Y57" s="73">
        <f t="shared" si="16"/>
        <v>4.523522316043426</v>
      </c>
      <c r="Z57" s="73">
        <f t="shared" si="17"/>
        <v>4.544163589889236</v>
      </c>
    </row>
    <row r="58" spans="1:26" ht="12.75">
      <c r="A58" s="4">
        <v>5522</v>
      </c>
      <c r="B58" s="1" t="s">
        <v>242</v>
      </c>
      <c r="C58" s="1" t="s">
        <v>243</v>
      </c>
      <c r="D58" s="1" t="s">
        <v>330</v>
      </c>
      <c r="E58" s="5">
        <f>M!E24</f>
        <v>36.64</v>
      </c>
      <c r="F58" s="34">
        <f>M!F24</f>
        <v>0</v>
      </c>
      <c r="G58" s="5">
        <f t="shared" si="7"/>
        <v>0</v>
      </c>
      <c r="H58" s="5">
        <f t="shared" si="8"/>
        <v>0</v>
      </c>
      <c r="I58" s="5">
        <f>M!I24</f>
        <v>28.56</v>
      </c>
      <c r="J58" s="34">
        <f>M!J24</f>
        <v>0</v>
      </c>
      <c r="K58" s="5">
        <f t="shared" si="9"/>
        <v>0</v>
      </c>
      <c r="L58" s="5">
        <f t="shared" si="10"/>
        <v>0</v>
      </c>
      <c r="M58" s="5">
        <f t="shared" si="11"/>
        <v>65.2</v>
      </c>
      <c r="N58" s="5">
        <f t="shared" si="12"/>
        <v>0</v>
      </c>
      <c r="O58" s="52">
        <v>1</v>
      </c>
      <c r="P58" s="51">
        <v>0</v>
      </c>
      <c r="Q58" s="53"/>
      <c r="R58" s="5">
        <f>IF(P58=0,120,IF(P58&gt;$S$40,120,IF(P58&lt;$Q$40,0,IF($S$40&gt;P58&gt;$Q$40,P58-$Q$40))))</f>
        <v>120</v>
      </c>
      <c r="S58" s="5">
        <f aca="true" t="shared" si="18" ref="S58:S76">SUM(R58:R58)</f>
        <v>120</v>
      </c>
      <c r="T58" s="34"/>
      <c r="X58" s="73">
        <f t="shared" si="15"/>
        <v>4.994541484716157</v>
      </c>
      <c r="Y58" s="73">
        <f t="shared" si="16"/>
        <v>5.2521008403361344</v>
      </c>
      <c r="Z58" s="73" t="e">
        <f t="shared" si="17"/>
        <v>#DIV/0!</v>
      </c>
    </row>
    <row r="59" spans="1:26" ht="12.75">
      <c r="A59" s="4">
        <v>5526</v>
      </c>
      <c r="B59" s="1" t="s">
        <v>210</v>
      </c>
      <c r="C59" s="1" t="s">
        <v>180</v>
      </c>
      <c r="D59" s="1" t="s">
        <v>178</v>
      </c>
      <c r="E59" s="5">
        <f>M!E28</f>
        <v>38.32</v>
      </c>
      <c r="F59" s="34">
        <f>M!F28</f>
        <v>0</v>
      </c>
      <c r="G59" s="5">
        <f t="shared" si="7"/>
        <v>0</v>
      </c>
      <c r="H59" s="5">
        <f t="shared" si="8"/>
        <v>0</v>
      </c>
      <c r="I59" s="5">
        <f>M!I28</f>
        <v>30.31</v>
      </c>
      <c r="J59" s="34">
        <f>M!J28</f>
        <v>0</v>
      </c>
      <c r="K59" s="5">
        <f t="shared" si="9"/>
        <v>0</v>
      </c>
      <c r="L59" s="5">
        <f t="shared" si="10"/>
        <v>0</v>
      </c>
      <c r="M59" s="5">
        <f t="shared" si="11"/>
        <v>68.63</v>
      </c>
      <c r="N59" s="5">
        <f t="shared" si="12"/>
        <v>0</v>
      </c>
      <c r="O59" s="52">
        <v>3</v>
      </c>
      <c r="P59" s="51">
        <v>0</v>
      </c>
      <c r="Q59" s="53"/>
      <c r="R59" s="5">
        <f t="shared" si="13"/>
        <v>120</v>
      </c>
      <c r="S59" s="5">
        <f t="shared" si="18"/>
        <v>120</v>
      </c>
      <c r="T59" s="34"/>
      <c r="X59" s="73">
        <f t="shared" si="15"/>
        <v>4.775574112734864</v>
      </c>
      <c r="Y59" s="73">
        <f t="shared" si="16"/>
        <v>4.948861761794787</v>
      </c>
      <c r="Z59" s="73" t="e">
        <f t="shared" si="17"/>
        <v>#DIV/0!</v>
      </c>
    </row>
    <row r="60" spans="1:26" ht="12.75">
      <c r="A60" s="4">
        <v>5505</v>
      </c>
      <c r="B60" s="1" t="s">
        <v>74</v>
      </c>
      <c r="C60" s="1" t="s">
        <v>54</v>
      </c>
      <c r="D60" s="1" t="s">
        <v>131</v>
      </c>
      <c r="E60" s="5">
        <f>M!E7</f>
        <v>41.95</v>
      </c>
      <c r="F60" s="34">
        <f>M!F7</f>
        <v>0</v>
      </c>
      <c r="G60" s="5">
        <f t="shared" si="7"/>
        <v>0</v>
      </c>
      <c r="H60" s="5">
        <f t="shared" si="8"/>
        <v>0</v>
      </c>
      <c r="I60" s="5">
        <f>M!I7</f>
        <v>34.22</v>
      </c>
      <c r="J60" s="34">
        <f>M!J7</f>
        <v>0</v>
      </c>
      <c r="K60" s="5">
        <f t="shared" si="9"/>
        <v>0</v>
      </c>
      <c r="L60" s="5">
        <f t="shared" si="10"/>
        <v>0</v>
      </c>
      <c r="M60" s="5">
        <f t="shared" si="11"/>
        <v>76.17</v>
      </c>
      <c r="N60" s="5">
        <f>SUM(H60,L60)</f>
        <v>0</v>
      </c>
      <c r="O60" s="52">
        <v>7</v>
      </c>
      <c r="P60" s="5">
        <v>0</v>
      </c>
      <c r="Q60" s="34"/>
      <c r="R60" s="5">
        <f t="shared" si="13"/>
        <v>120</v>
      </c>
      <c r="S60" s="5">
        <f t="shared" si="18"/>
        <v>120</v>
      </c>
      <c r="T60" s="34"/>
      <c r="X60" s="73">
        <f t="shared" si="15"/>
        <v>4.362336114421931</v>
      </c>
      <c r="Y60" s="73">
        <f t="shared" si="16"/>
        <v>4.383401519579194</v>
      </c>
      <c r="Z60" s="73" t="e">
        <f t="shared" si="17"/>
        <v>#DIV/0!</v>
      </c>
    </row>
    <row r="61" spans="1:26" ht="12.75">
      <c r="A61" s="4">
        <v>5524</v>
      </c>
      <c r="B61" s="1" t="s">
        <v>181</v>
      </c>
      <c r="C61" s="1" t="s">
        <v>192</v>
      </c>
      <c r="D61" s="1" t="s">
        <v>349</v>
      </c>
      <c r="E61" s="5">
        <f>M!E26</f>
        <v>43.16</v>
      </c>
      <c r="F61" s="34">
        <f>M!F26</f>
        <v>5</v>
      </c>
      <c r="G61" s="5">
        <f t="shared" si="7"/>
        <v>0</v>
      </c>
      <c r="H61" s="5">
        <f t="shared" si="8"/>
        <v>5</v>
      </c>
      <c r="I61" s="5">
        <f>M!I26</f>
        <v>33.91</v>
      </c>
      <c r="J61" s="34">
        <f>M!J26</f>
        <v>5</v>
      </c>
      <c r="K61" s="5">
        <f t="shared" si="9"/>
        <v>0</v>
      </c>
      <c r="L61" s="5">
        <f t="shared" si="10"/>
        <v>5</v>
      </c>
      <c r="M61" s="5">
        <f t="shared" si="11"/>
        <v>77.07</v>
      </c>
      <c r="N61" s="5">
        <f t="shared" si="12"/>
        <v>10</v>
      </c>
      <c r="O61" s="53">
        <v>18</v>
      </c>
      <c r="P61" s="5"/>
      <c r="Q61" s="34"/>
      <c r="R61" s="5">
        <f t="shared" si="13"/>
        <v>120</v>
      </c>
      <c r="S61" s="5">
        <f t="shared" si="18"/>
        <v>120</v>
      </c>
      <c r="T61" s="34"/>
      <c r="X61" s="73">
        <f t="shared" si="15"/>
        <v>4.240037071362373</v>
      </c>
      <c r="Y61" s="73">
        <f t="shared" si="16"/>
        <v>4.423473901503981</v>
      </c>
      <c r="Z61" s="73" t="e">
        <f t="shared" si="17"/>
        <v>#DIV/0!</v>
      </c>
    </row>
    <row r="62" spans="1:26" ht="12.75">
      <c r="A62" s="4">
        <v>5521</v>
      </c>
      <c r="B62" s="1" t="s">
        <v>347</v>
      </c>
      <c r="C62" s="1" t="s">
        <v>348</v>
      </c>
      <c r="D62" s="1" t="s">
        <v>63</v>
      </c>
      <c r="E62" s="5">
        <f>M!E23</f>
        <v>48.72</v>
      </c>
      <c r="F62" s="34">
        <f>M!F23</f>
        <v>10</v>
      </c>
      <c r="G62" s="5">
        <f t="shared" si="7"/>
        <v>1.7199999999999989</v>
      </c>
      <c r="H62" s="5">
        <f t="shared" si="8"/>
        <v>11.719999999999999</v>
      </c>
      <c r="I62" s="5">
        <f>M!I23</f>
        <v>31.25</v>
      </c>
      <c r="J62" s="34">
        <f>M!J23</f>
        <v>0</v>
      </c>
      <c r="K62" s="5">
        <f t="shared" si="9"/>
        <v>0</v>
      </c>
      <c r="L62" s="5">
        <f t="shared" si="10"/>
        <v>0</v>
      </c>
      <c r="M62" s="5">
        <f t="shared" si="11"/>
        <v>79.97</v>
      </c>
      <c r="N62" s="5">
        <f t="shared" si="12"/>
        <v>11.719999999999999</v>
      </c>
      <c r="O62" s="53">
        <v>19</v>
      </c>
      <c r="P62" s="5"/>
      <c r="Q62" s="34"/>
      <c r="R62" s="5">
        <f t="shared" si="13"/>
        <v>120</v>
      </c>
      <c r="S62" s="5">
        <f t="shared" si="18"/>
        <v>120</v>
      </c>
      <c r="T62" s="34"/>
      <c r="X62" s="73">
        <f t="shared" si="15"/>
        <v>3.7561576354679804</v>
      </c>
      <c r="Y62" s="73">
        <f t="shared" si="16"/>
        <v>4.8</v>
      </c>
      <c r="Z62" s="73" t="e">
        <f t="shared" si="17"/>
        <v>#DIV/0!</v>
      </c>
    </row>
    <row r="63" spans="1:26" ht="12.75">
      <c r="A63" s="4">
        <v>5508</v>
      </c>
      <c r="B63" t="s">
        <v>111</v>
      </c>
      <c r="C63" t="s">
        <v>128</v>
      </c>
      <c r="D63" s="38" t="s">
        <v>178</v>
      </c>
      <c r="E63" s="5">
        <f>M!E10</f>
        <v>38.57</v>
      </c>
      <c r="F63" s="34">
        <f>M!F10</f>
        <v>10</v>
      </c>
      <c r="G63" s="5">
        <f t="shared" si="7"/>
        <v>0</v>
      </c>
      <c r="H63" s="5">
        <f t="shared" si="8"/>
        <v>10</v>
      </c>
      <c r="I63" s="5">
        <f>M!I10</f>
        <v>30.91</v>
      </c>
      <c r="J63" s="34">
        <f>M!J10</f>
        <v>5</v>
      </c>
      <c r="K63" s="5">
        <f t="shared" si="9"/>
        <v>0</v>
      </c>
      <c r="L63" s="5">
        <f t="shared" si="10"/>
        <v>5</v>
      </c>
      <c r="M63" s="5">
        <f t="shared" si="11"/>
        <v>69.48</v>
      </c>
      <c r="N63" s="5">
        <f t="shared" si="12"/>
        <v>15</v>
      </c>
      <c r="O63" s="53">
        <v>20</v>
      </c>
      <c r="P63" s="5"/>
      <c r="Q63" s="34"/>
      <c r="R63" s="5">
        <f t="shared" si="13"/>
        <v>120</v>
      </c>
      <c r="S63" s="5">
        <f t="shared" si="18"/>
        <v>120</v>
      </c>
      <c r="T63" s="34"/>
      <c r="X63" s="73">
        <f t="shared" si="15"/>
        <v>4.7446201711174485</v>
      </c>
      <c r="Y63" s="73">
        <f t="shared" si="16"/>
        <v>4.8527984471044965</v>
      </c>
      <c r="Z63" s="73" t="e">
        <f t="shared" si="17"/>
        <v>#DIV/0!</v>
      </c>
    </row>
    <row r="64" spans="1:26" ht="12.75">
      <c r="A64" s="48">
        <v>5501</v>
      </c>
      <c r="B64" s="37" t="s">
        <v>53</v>
      </c>
      <c r="C64" s="37" t="s">
        <v>266</v>
      </c>
      <c r="D64" s="38" t="s">
        <v>189</v>
      </c>
      <c r="E64" s="5">
        <f>M!E3</f>
        <v>43.57</v>
      </c>
      <c r="F64" s="34">
        <f>M!F3</f>
        <v>15</v>
      </c>
      <c r="G64" s="5">
        <f>IF(E64=0,120,IF(E64&gt;$H$40,120,IF(E64&lt;$F$40,0,IF($H$40&gt;E64&gt;$F$40,E64-$F$40))))</f>
        <v>0</v>
      </c>
      <c r="H64" s="5">
        <f>SUM(F64,G64)</f>
        <v>15</v>
      </c>
      <c r="I64" s="5">
        <f>M!I3</f>
        <v>29.78</v>
      </c>
      <c r="J64" s="34">
        <f>M!J3</f>
        <v>0</v>
      </c>
      <c r="K64" s="5">
        <f>IF(I64=0,100,IF(I64&gt;$L$40,100,IF(I64&lt;$J$40,0,IF($L$40&gt;I64&gt;$J$40,I64-$J$40))))</f>
        <v>0</v>
      </c>
      <c r="L64" s="5">
        <f>SUM(J64,K64)</f>
        <v>0</v>
      </c>
      <c r="M64" s="5">
        <f>SUM(E64,I64)</f>
        <v>73.35</v>
      </c>
      <c r="N64" s="5">
        <f t="shared" si="12"/>
        <v>15</v>
      </c>
      <c r="O64" s="53">
        <v>21</v>
      </c>
      <c r="P64" s="5"/>
      <c r="Q64" s="34"/>
      <c r="R64" s="5">
        <f t="shared" si="13"/>
        <v>120</v>
      </c>
      <c r="S64" s="5">
        <f t="shared" si="18"/>
        <v>120</v>
      </c>
      <c r="T64" s="34"/>
      <c r="X64" s="73">
        <f t="shared" si="15"/>
        <v>4.200137709433096</v>
      </c>
      <c r="Y64" s="73">
        <f t="shared" si="16"/>
        <v>5.0369375419744795</v>
      </c>
      <c r="Z64" s="73" t="e">
        <f t="shared" si="17"/>
        <v>#DIV/0!</v>
      </c>
    </row>
    <row r="65" spans="1:26" ht="12.75">
      <c r="A65" s="48">
        <v>5506</v>
      </c>
      <c r="B65" s="37" t="s">
        <v>126</v>
      </c>
      <c r="C65" s="37" t="s">
        <v>198</v>
      </c>
      <c r="D65" s="38" t="s">
        <v>338</v>
      </c>
      <c r="E65" s="5">
        <f>M!E8</f>
        <v>43.86</v>
      </c>
      <c r="F65" s="34">
        <f>M!F8</f>
        <v>15</v>
      </c>
      <c r="G65" s="5">
        <f t="shared" si="7"/>
        <v>0</v>
      </c>
      <c r="H65" s="5">
        <f t="shared" si="8"/>
        <v>15</v>
      </c>
      <c r="I65" s="5">
        <f>M!I8</f>
        <v>38.1</v>
      </c>
      <c r="J65" s="34">
        <f>M!J8</f>
        <v>5</v>
      </c>
      <c r="K65" s="5">
        <f t="shared" si="9"/>
        <v>2.1000000000000014</v>
      </c>
      <c r="L65" s="5">
        <f t="shared" si="10"/>
        <v>7.100000000000001</v>
      </c>
      <c r="M65" s="5">
        <f t="shared" si="11"/>
        <v>81.96000000000001</v>
      </c>
      <c r="N65" s="5">
        <f t="shared" si="12"/>
        <v>22.1</v>
      </c>
      <c r="O65" s="53">
        <v>22</v>
      </c>
      <c r="P65" s="5"/>
      <c r="Q65" s="34"/>
      <c r="R65" s="5">
        <f t="shared" si="13"/>
        <v>120</v>
      </c>
      <c r="S65" s="5">
        <f t="shared" si="18"/>
        <v>120</v>
      </c>
      <c r="T65" s="34"/>
      <c r="X65" s="73">
        <f t="shared" si="15"/>
        <v>4.172366621067032</v>
      </c>
      <c r="Y65" s="73">
        <f t="shared" si="16"/>
        <v>3.9370078740157477</v>
      </c>
      <c r="Z65" s="73" t="e">
        <f t="shared" si="17"/>
        <v>#DIV/0!</v>
      </c>
    </row>
    <row r="66" spans="1:26" ht="12.75">
      <c r="A66" s="4">
        <v>5523</v>
      </c>
      <c r="B66" s="1" t="s">
        <v>148</v>
      </c>
      <c r="C66" s="1" t="s">
        <v>184</v>
      </c>
      <c r="D66" s="1" t="s">
        <v>269</v>
      </c>
      <c r="E66" s="5">
        <f>M!E25</f>
        <v>43.14</v>
      </c>
      <c r="F66" s="34">
        <f>M!F25</f>
        <v>25</v>
      </c>
      <c r="G66" s="5">
        <f t="shared" si="7"/>
        <v>0</v>
      </c>
      <c r="H66" s="5">
        <f t="shared" si="8"/>
        <v>25</v>
      </c>
      <c r="I66" s="5">
        <f>M!I25</f>
        <v>32.69</v>
      </c>
      <c r="J66" s="34">
        <f>M!J25</f>
        <v>0</v>
      </c>
      <c r="K66" s="5">
        <f t="shared" si="9"/>
        <v>0</v>
      </c>
      <c r="L66" s="5">
        <f t="shared" si="10"/>
        <v>0</v>
      </c>
      <c r="M66" s="5">
        <f t="shared" si="11"/>
        <v>75.83</v>
      </c>
      <c r="N66" s="5">
        <f t="shared" si="12"/>
        <v>25</v>
      </c>
      <c r="O66" s="53">
        <v>23</v>
      </c>
      <c r="P66" s="5"/>
      <c r="Q66" s="34"/>
      <c r="R66" s="5">
        <f t="shared" si="13"/>
        <v>120</v>
      </c>
      <c r="S66" s="5">
        <f t="shared" si="18"/>
        <v>120</v>
      </c>
      <c r="T66" s="34"/>
      <c r="X66" s="73">
        <f t="shared" si="15"/>
        <v>4.242002781641168</v>
      </c>
      <c r="Y66" s="73">
        <f t="shared" si="16"/>
        <v>4.588559192413582</v>
      </c>
      <c r="Z66" s="73" t="e">
        <f t="shared" si="17"/>
        <v>#DIV/0!</v>
      </c>
    </row>
    <row r="67" spans="1:26" ht="12.75">
      <c r="A67" s="4">
        <v>5510</v>
      </c>
      <c r="B67" s="1" t="s">
        <v>342</v>
      </c>
      <c r="C67" s="1" t="s">
        <v>343</v>
      </c>
      <c r="D67" s="1" t="s">
        <v>327</v>
      </c>
      <c r="E67" s="5">
        <f>M!E12</f>
        <v>38.74</v>
      </c>
      <c r="F67" s="34">
        <f>M!F12</f>
        <v>15</v>
      </c>
      <c r="G67" s="5">
        <f t="shared" si="7"/>
        <v>0</v>
      </c>
      <c r="H67" s="5">
        <f t="shared" si="8"/>
        <v>15</v>
      </c>
      <c r="I67" s="5">
        <f>M!I12</f>
        <v>43.03</v>
      </c>
      <c r="J67" s="34">
        <f>M!J12</f>
        <v>5</v>
      </c>
      <c r="K67" s="5">
        <f t="shared" si="9"/>
        <v>7.030000000000001</v>
      </c>
      <c r="L67" s="5">
        <f t="shared" si="10"/>
        <v>12.030000000000001</v>
      </c>
      <c r="M67" s="5">
        <f t="shared" si="11"/>
        <v>81.77000000000001</v>
      </c>
      <c r="N67" s="5">
        <f>SUM(H67,L67)</f>
        <v>27.03</v>
      </c>
      <c r="O67" s="53">
        <v>24</v>
      </c>
      <c r="P67" s="5"/>
      <c r="Q67" s="34"/>
      <c r="R67" s="5">
        <f t="shared" si="13"/>
        <v>120</v>
      </c>
      <c r="S67" s="5">
        <f t="shared" si="18"/>
        <v>120</v>
      </c>
      <c r="T67" s="34"/>
      <c r="X67" s="73">
        <f t="shared" si="15"/>
        <v>4.723799690242643</v>
      </c>
      <c r="Y67" s="73">
        <f t="shared" si="16"/>
        <v>3.4859400418312805</v>
      </c>
      <c r="Z67" s="73" t="e">
        <f t="shared" si="17"/>
        <v>#DIV/0!</v>
      </c>
    </row>
    <row r="68" spans="1:26" ht="12.75">
      <c r="A68" s="4">
        <v>5516</v>
      </c>
      <c r="B68" s="1" t="s">
        <v>177</v>
      </c>
      <c r="C68" s="1" t="s">
        <v>135</v>
      </c>
      <c r="D68" s="38" t="s">
        <v>333</v>
      </c>
      <c r="E68" s="5">
        <f>M!E18</f>
        <v>49.03</v>
      </c>
      <c r="F68" s="34">
        <f>M!F18</f>
        <v>20</v>
      </c>
      <c r="G68" s="5">
        <f t="shared" si="7"/>
        <v>2.030000000000001</v>
      </c>
      <c r="H68" s="5">
        <f t="shared" si="8"/>
        <v>22.03</v>
      </c>
      <c r="I68" s="5">
        <f>M!I18</f>
        <v>30.18</v>
      </c>
      <c r="J68" s="34">
        <f>M!J18</f>
        <v>10</v>
      </c>
      <c r="K68" s="5">
        <f t="shared" si="9"/>
        <v>0</v>
      </c>
      <c r="L68" s="5">
        <f t="shared" si="10"/>
        <v>10</v>
      </c>
      <c r="M68" s="5">
        <f t="shared" si="11"/>
        <v>79.21000000000001</v>
      </c>
      <c r="N68" s="5">
        <f t="shared" si="12"/>
        <v>32.03</v>
      </c>
      <c r="O68" s="53">
        <v>25</v>
      </c>
      <c r="P68" s="5"/>
      <c r="Q68" s="34"/>
      <c r="R68" s="5">
        <f t="shared" si="13"/>
        <v>120</v>
      </c>
      <c r="S68" s="5">
        <f t="shared" si="18"/>
        <v>120</v>
      </c>
      <c r="T68" s="34"/>
      <c r="X68" s="73">
        <f t="shared" si="15"/>
        <v>3.7324087293493777</v>
      </c>
      <c r="Y68" s="73">
        <f t="shared" si="16"/>
        <v>4.970178926441352</v>
      </c>
      <c r="Z68" s="73" t="e">
        <f t="shared" si="17"/>
        <v>#DIV/0!</v>
      </c>
    </row>
    <row r="69" spans="1:26" ht="12.75">
      <c r="A69" s="4">
        <v>5519</v>
      </c>
      <c r="B69" s="1" t="s">
        <v>71</v>
      </c>
      <c r="C69" s="1" t="s">
        <v>345</v>
      </c>
      <c r="D69" s="38" t="s">
        <v>63</v>
      </c>
      <c r="E69" s="5">
        <f>M!E21</f>
        <v>0</v>
      </c>
      <c r="F69" s="34"/>
      <c r="G69" s="5">
        <f t="shared" si="7"/>
        <v>120</v>
      </c>
      <c r="H69" s="5">
        <f t="shared" si="8"/>
        <v>120</v>
      </c>
      <c r="I69" s="5">
        <f>M!I21</f>
        <v>29.13</v>
      </c>
      <c r="J69" s="34">
        <f>M!J21</f>
        <v>0</v>
      </c>
      <c r="K69" s="5">
        <f t="shared" si="9"/>
        <v>0</v>
      </c>
      <c r="L69" s="5">
        <f t="shared" si="10"/>
        <v>0</v>
      </c>
      <c r="M69" s="5">
        <f t="shared" si="11"/>
        <v>29.13</v>
      </c>
      <c r="N69" s="5">
        <f t="shared" si="12"/>
        <v>120</v>
      </c>
      <c r="O69" s="53">
        <v>26</v>
      </c>
      <c r="P69" s="5"/>
      <c r="Q69" s="34"/>
      <c r="R69" s="5">
        <f t="shared" si="13"/>
        <v>120</v>
      </c>
      <c r="S69" s="5">
        <f t="shared" si="18"/>
        <v>120</v>
      </c>
      <c r="T69" s="34"/>
      <c r="X69" s="73" t="e">
        <f t="shared" si="15"/>
        <v>#DIV/0!</v>
      </c>
      <c r="Y69" s="73">
        <f t="shared" si="16"/>
        <v>5.149330587023687</v>
      </c>
      <c r="Z69" s="73" t="e">
        <f t="shared" si="17"/>
        <v>#DIV/0!</v>
      </c>
    </row>
    <row r="70" spans="1:26" ht="12.75">
      <c r="A70" s="4">
        <v>5515</v>
      </c>
      <c r="B70" s="8" t="s">
        <v>190</v>
      </c>
      <c r="C70" t="s">
        <v>191</v>
      </c>
      <c r="D70" s="38" t="s">
        <v>338</v>
      </c>
      <c r="E70" s="5">
        <f>M!E17</f>
        <v>0</v>
      </c>
      <c r="F70" s="34"/>
      <c r="G70" s="5">
        <f t="shared" si="7"/>
        <v>120</v>
      </c>
      <c r="H70" s="5">
        <f t="shared" si="8"/>
        <v>120</v>
      </c>
      <c r="I70" s="5">
        <f>M!I17</f>
        <v>35.75</v>
      </c>
      <c r="J70" s="34">
        <f>M!J17</f>
        <v>0</v>
      </c>
      <c r="K70" s="5">
        <f t="shared" si="9"/>
        <v>0</v>
      </c>
      <c r="L70" s="5">
        <f t="shared" si="10"/>
        <v>0</v>
      </c>
      <c r="M70" s="5">
        <f t="shared" si="11"/>
        <v>35.75</v>
      </c>
      <c r="N70" s="5">
        <f t="shared" si="12"/>
        <v>120</v>
      </c>
      <c r="O70" s="53">
        <v>27</v>
      </c>
      <c r="P70" s="5"/>
      <c r="Q70" s="34"/>
      <c r="R70" s="5">
        <f t="shared" si="13"/>
        <v>120</v>
      </c>
      <c r="S70" s="5">
        <f t="shared" si="18"/>
        <v>120</v>
      </c>
      <c r="T70" s="34"/>
      <c r="X70" s="73" t="e">
        <f t="shared" si="15"/>
        <v>#DIV/0!</v>
      </c>
      <c r="Y70" s="73">
        <f t="shared" si="16"/>
        <v>4.195804195804196</v>
      </c>
      <c r="Z70" s="73" t="e">
        <f t="shared" si="17"/>
        <v>#DIV/0!</v>
      </c>
    </row>
    <row r="71" spans="1:26" ht="12.75">
      <c r="A71" s="4">
        <v>5533</v>
      </c>
      <c r="B71" s="1" t="s">
        <v>257</v>
      </c>
      <c r="C71" s="1" t="s">
        <v>350</v>
      </c>
      <c r="D71" s="1" t="s">
        <v>349</v>
      </c>
      <c r="E71" s="5">
        <f>M!E35</f>
        <v>0</v>
      </c>
      <c r="F71" s="34"/>
      <c r="G71" s="5">
        <f t="shared" si="7"/>
        <v>120</v>
      </c>
      <c r="H71" s="5">
        <f t="shared" si="8"/>
        <v>120</v>
      </c>
      <c r="I71" s="5">
        <f>M!I35</f>
        <v>38.5</v>
      </c>
      <c r="J71" s="34">
        <f>M!J35</f>
        <v>10</v>
      </c>
      <c r="K71" s="5">
        <f t="shared" si="9"/>
        <v>2.5</v>
      </c>
      <c r="L71" s="5">
        <f t="shared" si="10"/>
        <v>12.5</v>
      </c>
      <c r="M71" s="5">
        <f t="shared" si="11"/>
        <v>38.5</v>
      </c>
      <c r="N71" s="5">
        <f t="shared" si="12"/>
        <v>132.5</v>
      </c>
      <c r="O71" s="53">
        <v>28</v>
      </c>
      <c r="P71" s="5"/>
      <c r="Q71" s="34"/>
      <c r="R71" s="5">
        <f t="shared" si="13"/>
        <v>120</v>
      </c>
      <c r="S71" s="5">
        <f t="shared" si="18"/>
        <v>120</v>
      </c>
      <c r="T71" s="34"/>
      <c r="X71" s="73" t="e">
        <f t="shared" si="15"/>
        <v>#DIV/0!</v>
      </c>
      <c r="Y71" s="73">
        <f t="shared" si="16"/>
        <v>3.896103896103896</v>
      </c>
      <c r="Z71" s="73" t="e">
        <f t="shared" si="17"/>
        <v>#DIV/0!</v>
      </c>
    </row>
    <row r="72" spans="1:26" ht="12.75">
      <c r="A72" s="4">
        <v>5514</v>
      </c>
      <c r="B72" s="1" t="s">
        <v>50</v>
      </c>
      <c r="C72" s="1" t="s">
        <v>292</v>
      </c>
      <c r="D72" s="1" t="s">
        <v>167</v>
      </c>
      <c r="E72" s="5">
        <f>M!E16</f>
        <v>0</v>
      </c>
      <c r="F72" s="34"/>
      <c r="G72" s="5">
        <f t="shared" si="7"/>
        <v>120</v>
      </c>
      <c r="H72" s="5">
        <f t="shared" si="8"/>
        <v>120</v>
      </c>
      <c r="I72" s="5">
        <f>M!I16</f>
        <v>41</v>
      </c>
      <c r="J72" s="34">
        <f>M!J16</f>
        <v>10</v>
      </c>
      <c r="K72" s="5">
        <f t="shared" si="9"/>
        <v>5</v>
      </c>
      <c r="L72" s="5">
        <f t="shared" si="10"/>
        <v>15</v>
      </c>
      <c r="M72" s="5">
        <f t="shared" si="11"/>
        <v>41</v>
      </c>
      <c r="N72" s="5">
        <f t="shared" si="12"/>
        <v>135</v>
      </c>
      <c r="O72" s="53">
        <v>29</v>
      </c>
      <c r="P72" s="5"/>
      <c r="Q72" s="34"/>
      <c r="R72" s="5">
        <f t="shared" si="13"/>
        <v>120</v>
      </c>
      <c r="S72" s="5">
        <f t="shared" si="18"/>
        <v>120</v>
      </c>
      <c r="X72" s="73" t="e">
        <f t="shared" si="15"/>
        <v>#DIV/0!</v>
      </c>
      <c r="Y72" s="73">
        <f t="shared" si="16"/>
        <v>3.658536585365854</v>
      </c>
      <c r="Z72" s="73" t="e">
        <f t="shared" si="17"/>
        <v>#DIV/0!</v>
      </c>
    </row>
    <row r="73" spans="1:26" ht="12.75">
      <c r="A73" s="4">
        <v>5527</v>
      </c>
      <c r="B73" t="s">
        <v>196</v>
      </c>
      <c r="C73" t="s">
        <v>197</v>
      </c>
      <c r="D73" s="1" t="s">
        <v>324</v>
      </c>
      <c r="E73" s="5">
        <f>M!E29</f>
        <v>60.03</v>
      </c>
      <c r="F73" s="34">
        <f>M!F29</f>
        <v>5</v>
      </c>
      <c r="G73" s="5">
        <f t="shared" si="7"/>
        <v>13.030000000000001</v>
      </c>
      <c r="H73" s="5">
        <f t="shared" si="8"/>
        <v>18.03</v>
      </c>
      <c r="I73" s="5">
        <f>M!I29</f>
        <v>0</v>
      </c>
      <c r="J73" s="34"/>
      <c r="K73" s="5">
        <f t="shared" si="9"/>
        <v>100</v>
      </c>
      <c r="L73" s="5">
        <f t="shared" si="10"/>
        <v>100</v>
      </c>
      <c r="M73" s="5">
        <f t="shared" si="11"/>
        <v>60.03</v>
      </c>
      <c r="N73" s="5">
        <f t="shared" si="12"/>
        <v>118.03</v>
      </c>
      <c r="O73" s="53">
        <v>30</v>
      </c>
      <c r="P73" s="5"/>
      <c r="Q73" s="34"/>
      <c r="R73" s="5">
        <f t="shared" si="13"/>
        <v>120</v>
      </c>
      <c r="S73" s="5">
        <f t="shared" si="18"/>
        <v>120</v>
      </c>
      <c r="X73" s="73">
        <f t="shared" si="15"/>
        <v>3.0484757621189407</v>
      </c>
      <c r="Y73" s="73" t="e">
        <f t="shared" si="16"/>
        <v>#DIV/0!</v>
      </c>
      <c r="Z73" s="73" t="e">
        <f t="shared" si="17"/>
        <v>#DIV/0!</v>
      </c>
    </row>
    <row r="74" spans="1:26" ht="12.75">
      <c r="A74" s="4">
        <v>5520</v>
      </c>
      <c r="B74" s="1" t="s">
        <v>202</v>
      </c>
      <c r="C74" s="1" t="s">
        <v>346</v>
      </c>
      <c r="D74" s="1" t="s">
        <v>63</v>
      </c>
      <c r="E74" s="5">
        <f>M!E22</f>
        <v>46.77</v>
      </c>
      <c r="F74" s="34">
        <f>M!F22</f>
        <v>20</v>
      </c>
      <c r="G74" s="5">
        <f t="shared" si="7"/>
        <v>0</v>
      </c>
      <c r="H74" s="5">
        <f t="shared" si="8"/>
        <v>20</v>
      </c>
      <c r="I74" s="5">
        <f>M!I22</f>
        <v>0</v>
      </c>
      <c r="J74" s="34"/>
      <c r="K74" s="5">
        <f t="shared" si="9"/>
        <v>100</v>
      </c>
      <c r="L74" s="5">
        <f t="shared" si="10"/>
        <v>100</v>
      </c>
      <c r="M74" s="5">
        <f t="shared" si="11"/>
        <v>46.77</v>
      </c>
      <c r="N74" s="5">
        <f t="shared" si="12"/>
        <v>120</v>
      </c>
      <c r="O74" s="53">
        <v>31</v>
      </c>
      <c r="R74" s="5">
        <f t="shared" si="13"/>
        <v>120</v>
      </c>
      <c r="S74" s="5">
        <f t="shared" si="18"/>
        <v>120</v>
      </c>
      <c r="X74" s="73">
        <f t="shared" si="15"/>
        <v>3.91276459268762</v>
      </c>
      <c r="Y74" s="73" t="e">
        <f t="shared" si="16"/>
        <v>#DIV/0!</v>
      </c>
      <c r="Z74" s="73" t="e">
        <f t="shared" si="17"/>
        <v>#DIV/0!</v>
      </c>
    </row>
    <row r="75" spans="1:26" ht="12.75">
      <c r="A75" s="4">
        <v>5507</v>
      </c>
      <c r="B75" s="1" t="s">
        <v>57</v>
      </c>
      <c r="C75" s="1" t="s">
        <v>79</v>
      </c>
      <c r="D75" s="1" t="s">
        <v>63</v>
      </c>
      <c r="E75" s="5">
        <f>M!E9</f>
        <v>0</v>
      </c>
      <c r="F75" s="34"/>
      <c r="G75" s="5">
        <f t="shared" si="7"/>
        <v>120</v>
      </c>
      <c r="H75" s="5">
        <f t="shared" si="8"/>
        <v>120</v>
      </c>
      <c r="I75" s="5">
        <f>M!I9</f>
        <v>0</v>
      </c>
      <c r="J75" s="34"/>
      <c r="K75" s="5">
        <f t="shared" si="9"/>
        <v>100</v>
      </c>
      <c r="L75" s="5">
        <f t="shared" si="10"/>
        <v>100</v>
      </c>
      <c r="M75" s="5">
        <f t="shared" si="11"/>
        <v>0</v>
      </c>
      <c r="N75" s="5">
        <f>SUM(H75,L75)</f>
        <v>220</v>
      </c>
      <c r="R75" s="5">
        <f t="shared" si="13"/>
        <v>120</v>
      </c>
      <c r="S75" s="5">
        <f t="shared" si="18"/>
        <v>120</v>
      </c>
      <c r="X75" s="73" t="e">
        <f t="shared" si="15"/>
        <v>#DIV/0!</v>
      </c>
      <c r="Y75" s="73" t="e">
        <f t="shared" si="16"/>
        <v>#DIV/0!</v>
      </c>
      <c r="Z75" s="73" t="e">
        <f t="shared" si="17"/>
        <v>#DIV/0!</v>
      </c>
    </row>
    <row r="76" spans="1:26" ht="12.75">
      <c r="A76" s="4">
        <v>5532</v>
      </c>
      <c r="B76" s="1" t="s">
        <v>94</v>
      </c>
      <c r="C76" s="1" t="s">
        <v>134</v>
      </c>
      <c r="D76" s="1" t="s">
        <v>168</v>
      </c>
      <c r="E76" s="5">
        <f>M!E34</f>
        <v>0</v>
      </c>
      <c r="F76" s="34"/>
      <c r="G76" s="5">
        <f t="shared" si="7"/>
        <v>120</v>
      </c>
      <c r="H76" s="5">
        <f t="shared" si="8"/>
        <v>120</v>
      </c>
      <c r="I76" s="5">
        <f>M!I34</f>
        <v>0</v>
      </c>
      <c r="J76" s="34"/>
      <c r="K76" s="5">
        <f t="shared" si="9"/>
        <v>100</v>
      </c>
      <c r="L76" s="5">
        <f t="shared" si="10"/>
        <v>100</v>
      </c>
      <c r="M76" s="5">
        <f t="shared" si="11"/>
        <v>0</v>
      </c>
      <c r="N76" s="5">
        <f t="shared" si="12"/>
        <v>220</v>
      </c>
      <c r="R76" s="5">
        <f t="shared" si="13"/>
        <v>120</v>
      </c>
      <c r="S76" s="5">
        <f t="shared" si="18"/>
        <v>120</v>
      </c>
      <c r="X76" s="73" t="e">
        <f t="shared" si="15"/>
        <v>#DIV/0!</v>
      </c>
      <c r="Y76" s="73" t="e">
        <f t="shared" si="16"/>
        <v>#DIV/0!</v>
      </c>
      <c r="Z76" s="73" t="e">
        <f t="shared" si="17"/>
        <v>#DIV/0!</v>
      </c>
    </row>
    <row r="77" spans="5:10" ht="12.75">
      <c r="E77" s="5">
        <f>M!E36</f>
        <v>0</v>
      </c>
      <c r="F77" s="34">
        <f>M!F36</f>
        <v>0</v>
      </c>
      <c r="I77" s="5">
        <f>M!I36</f>
        <v>0</v>
      </c>
      <c r="J77" s="34">
        <f>M!J36</f>
        <v>0</v>
      </c>
    </row>
    <row r="79" ht="12.75">
      <c r="B79" s="7"/>
    </row>
    <row r="80" spans="5:23" ht="12.75">
      <c r="E80" s="33"/>
      <c r="F80" s="47"/>
      <c r="G80" s="72"/>
      <c r="H80" s="47"/>
      <c r="I80" s="33"/>
      <c r="J80" s="47"/>
      <c r="K80" s="72"/>
      <c r="L80" s="47"/>
      <c r="M80" s="5"/>
      <c r="N80" s="5"/>
      <c r="O80" s="5"/>
      <c r="P80" s="33"/>
      <c r="Q80" s="47"/>
      <c r="R80" s="72"/>
      <c r="S80" s="47"/>
      <c r="T80" s="5"/>
      <c r="U80" s="5"/>
      <c r="V80" s="5"/>
      <c r="W80" s="7"/>
    </row>
    <row r="81" spans="5:17" ht="12.75">
      <c r="E81" s="5"/>
      <c r="F81" s="34"/>
      <c r="G81" s="5"/>
      <c r="H81" s="5"/>
      <c r="I81" s="5"/>
      <c r="J81" s="34"/>
      <c r="K81" s="5"/>
      <c r="L81" s="5"/>
      <c r="M81" s="5"/>
      <c r="N81" s="5"/>
      <c r="O81" s="5"/>
      <c r="P81" s="5"/>
      <c r="Q81" s="5"/>
    </row>
    <row r="82" spans="5:17" ht="12.75">
      <c r="E82" s="78"/>
      <c r="F82" s="78"/>
      <c r="G82" s="78"/>
      <c r="H82" s="78"/>
      <c r="I82" s="79"/>
      <c r="J82" s="78"/>
      <c r="K82" s="33"/>
      <c r="L82" s="33"/>
      <c r="M82" s="78"/>
      <c r="N82" s="78"/>
      <c r="O82" s="78"/>
      <c r="P82" s="78"/>
      <c r="Q82" s="78"/>
    </row>
    <row r="83" spans="1:26" ht="12.75">
      <c r="A83" s="2"/>
      <c r="B83" s="2"/>
      <c r="C83" s="2"/>
      <c r="D83" s="3"/>
      <c r="E83" s="3"/>
      <c r="F83" s="3"/>
      <c r="G83" s="71"/>
      <c r="H83" s="2"/>
      <c r="I83" s="3"/>
      <c r="J83" s="3"/>
      <c r="K83" s="71"/>
      <c r="L83" s="2"/>
      <c r="M83" s="2"/>
      <c r="N83" s="45"/>
      <c r="O83" s="35"/>
      <c r="P83" s="2"/>
      <c r="Q83" s="2"/>
      <c r="R83" s="2"/>
      <c r="S83" s="2"/>
      <c r="T83" s="2"/>
      <c r="X83" s="71"/>
      <c r="Y83" s="71"/>
      <c r="Z83" s="71"/>
    </row>
    <row r="84" spans="1:26" ht="12.75">
      <c r="A84" s="4"/>
      <c r="E84" s="5"/>
      <c r="F84" s="34"/>
      <c r="G84" s="5"/>
      <c r="H84" s="5"/>
      <c r="I84" s="5"/>
      <c r="J84" s="34"/>
      <c r="K84" s="5"/>
      <c r="L84" s="5"/>
      <c r="M84" s="5"/>
      <c r="N84" s="5"/>
      <c r="O84" s="40"/>
      <c r="P84" s="5"/>
      <c r="Q84" s="34"/>
      <c r="R84" s="5"/>
      <c r="S84" s="5"/>
      <c r="T84" s="36"/>
      <c r="X84" s="73"/>
      <c r="Y84" s="73"/>
      <c r="Z84" s="73"/>
    </row>
    <row r="85" spans="1:26" ht="12.75">
      <c r="A85" s="4"/>
      <c r="B85" s="1"/>
      <c r="C85" s="1"/>
      <c r="E85" s="5"/>
      <c r="F85" s="34"/>
      <c r="G85" s="5"/>
      <c r="H85" s="5"/>
      <c r="I85" s="5"/>
      <c r="J85" s="34"/>
      <c r="K85" s="5"/>
      <c r="L85" s="5"/>
      <c r="M85" s="5"/>
      <c r="N85" s="5"/>
      <c r="O85" s="36"/>
      <c r="P85" s="5"/>
      <c r="Q85" s="34"/>
      <c r="R85" s="5"/>
      <c r="S85" s="5"/>
      <c r="T85" s="36"/>
      <c r="X85" s="73"/>
      <c r="Y85" s="73"/>
      <c r="Z85" s="73"/>
    </row>
    <row r="86" spans="1:26" ht="12.75">
      <c r="A86" s="4"/>
      <c r="E86" s="5"/>
      <c r="F86" s="34"/>
      <c r="G86" s="5"/>
      <c r="H86" s="5"/>
      <c r="I86" s="5"/>
      <c r="J86" s="34"/>
      <c r="K86" s="5"/>
      <c r="L86" s="5"/>
      <c r="M86" s="5"/>
      <c r="N86" s="5"/>
      <c r="O86" s="40"/>
      <c r="P86" s="5"/>
      <c r="Q86" s="34"/>
      <c r="R86" s="5"/>
      <c r="S86" s="5"/>
      <c r="T86" s="36"/>
      <c r="X86" s="73"/>
      <c r="Y86" s="73"/>
      <c r="Z86" s="73"/>
    </row>
    <row r="87" spans="1:26" ht="12.75">
      <c r="A87" s="4"/>
      <c r="B87" s="1"/>
      <c r="C87" s="1"/>
      <c r="E87" s="5"/>
      <c r="F87" s="34"/>
      <c r="G87" s="5"/>
      <c r="H87" s="5"/>
      <c r="I87" s="5"/>
      <c r="J87" s="34"/>
      <c r="K87" s="5"/>
      <c r="L87" s="5"/>
      <c r="M87" s="5"/>
      <c r="N87" s="5"/>
      <c r="O87" s="34"/>
      <c r="P87" s="5"/>
      <c r="Q87" s="34"/>
      <c r="R87" s="5"/>
      <c r="S87" s="5"/>
      <c r="T87" s="34"/>
      <c r="X87" s="73"/>
      <c r="Y87" s="73"/>
      <c r="Z87" s="73"/>
    </row>
    <row r="88" spans="1:26" ht="12.75">
      <c r="A88" s="4"/>
      <c r="B88" s="1"/>
      <c r="C88" s="1"/>
      <c r="E88" s="5"/>
      <c r="F88" s="34"/>
      <c r="G88" s="5"/>
      <c r="H88" s="5"/>
      <c r="I88" s="5"/>
      <c r="J88" s="34"/>
      <c r="K88" s="5"/>
      <c r="L88" s="5"/>
      <c r="M88" s="5"/>
      <c r="N88" s="5"/>
      <c r="O88" s="34"/>
      <c r="P88" s="5"/>
      <c r="Q88" s="34"/>
      <c r="R88" s="5"/>
      <c r="S88" s="5"/>
      <c r="T88" s="34"/>
      <c r="X88" s="73"/>
      <c r="Y88" s="73"/>
      <c r="Z88" s="73"/>
    </row>
    <row r="89" spans="1:26" ht="12.75">
      <c r="A89" s="4"/>
      <c r="E89" s="5"/>
      <c r="F89" s="34"/>
      <c r="G89" s="5"/>
      <c r="H89" s="5"/>
      <c r="I89" s="5"/>
      <c r="J89" s="34"/>
      <c r="K89" s="5"/>
      <c r="L89" s="5"/>
      <c r="M89" s="5"/>
      <c r="N89" s="5"/>
      <c r="O89" s="34"/>
      <c r="P89" s="5"/>
      <c r="Q89" s="34"/>
      <c r="R89" s="5"/>
      <c r="S89" s="5"/>
      <c r="T89" s="34"/>
      <c r="X89" s="73"/>
      <c r="Y89" s="73"/>
      <c r="Z89" s="73"/>
    </row>
    <row r="90" spans="1:26" ht="12.75">
      <c r="A90" s="4"/>
      <c r="E90" s="5"/>
      <c r="F90" s="34"/>
      <c r="G90" s="5"/>
      <c r="H90" s="5"/>
      <c r="I90" s="5"/>
      <c r="J90" s="34"/>
      <c r="K90" s="5"/>
      <c r="L90" s="5"/>
      <c r="M90" s="5"/>
      <c r="N90" s="5"/>
      <c r="O90" s="34"/>
      <c r="P90" s="5"/>
      <c r="Q90" s="34"/>
      <c r="R90" s="5"/>
      <c r="S90" s="5"/>
      <c r="T90" s="34"/>
      <c r="X90" s="73"/>
      <c r="Y90" s="73"/>
      <c r="Z90" s="73"/>
    </row>
    <row r="91" spans="1:26" ht="12.75">
      <c r="A91" s="4"/>
      <c r="E91" s="5"/>
      <c r="F91" s="34"/>
      <c r="G91" s="5"/>
      <c r="H91" s="5"/>
      <c r="I91" s="5"/>
      <c r="J91" s="34"/>
      <c r="K91" s="5"/>
      <c r="L91" s="5"/>
      <c r="M91" s="5"/>
      <c r="N91" s="5"/>
      <c r="P91" s="5"/>
      <c r="Q91" s="34"/>
      <c r="R91" s="5"/>
      <c r="S91" s="5"/>
      <c r="X91" s="73"/>
      <c r="Y91" s="73"/>
      <c r="Z91" s="73"/>
    </row>
    <row r="92" spans="1:26" ht="12.75">
      <c r="A92" s="4"/>
      <c r="E92" s="5"/>
      <c r="F92" s="34"/>
      <c r="G92" s="5"/>
      <c r="H92" s="5"/>
      <c r="I92" s="5"/>
      <c r="J92" s="34"/>
      <c r="K92" s="5"/>
      <c r="L92" s="5"/>
      <c r="M92" s="5"/>
      <c r="N92" s="5"/>
      <c r="P92" s="5"/>
      <c r="Q92" s="34"/>
      <c r="R92" s="5"/>
      <c r="S92" s="5"/>
      <c r="X92" s="73"/>
      <c r="Y92" s="73"/>
      <c r="Z92" s="73"/>
    </row>
    <row r="93" spans="1:26" ht="12.75">
      <c r="A93" s="4"/>
      <c r="E93" s="5"/>
      <c r="F93" s="34"/>
      <c r="G93" s="5"/>
      <c r="H93" s="5"/>
      <c r="I93" s="5"/>
      <c r="J93" s="34"/>
      <c r="K93" s="5"/>
      <c r="L93" s="5"/>
      <c r="M93" s="5"/>
      <c r="N93" s="5"/>
      <c r="P93" s="5"/>
      <c r="Q93" s="34"/>
      <c r="R93" s="5"/>
      <c r="S93" s="5"/>
      <c r="X93" s="73"/>
      <c r="Y93" s="73"/>
      <c r="Z93" s="73"/>
    </row>
    <row r="94" spans="1:26" ht="12.75">
      <c r="A94" s="4"/>
      <c r="E94" s="5"/>
      <c r="F94" s="34"/>
      <c r="G94" s="5"/>
      <c r="H94" s="5"/>
      <c r="I94" s="5"/>
      <c r="J94" s="34"/>
      <c r="K94" s="5"/>
      <c r="L94" s="5"/>
      <c r="M94" s="5"/>
      <c r="N94" s="5"/>
      <c r="P94" s="5"/>
      <c r="Q94" s="34"/>
      <c r="R94" s="5"/>
      <c r="S94" s="5"/>
      <c r="X94" s="73"/>
      <c r="Y94" s="73"/>
      <c r="Z94" s="73"/>
    </row>
    <row r="95" spans="1:26" ht="12.75">
      <c r="A95" s="4"/>
      <c r="E95" s="5"/>
      <c r="F95" s="34"/>
      <c r="G95" s="5"/>
      <c r="H95" s="5"/>
      <c r="I95" s="5"/>
      <c r="J95" s="34"/>
      <c r="K95" s="5"/>
      <c r="L95" s="5"/>
      <c r="M95" s="5"/>
      <c r="N95" s="5"/>
      <c r="P95" s="5"/>
      <c r="Q95" s="34"/>
      <c r="R95" s="5"/>
      <c r="S95" s="5"/>
      <c r="X95" s="73"/>
      <c r="Y95" s="73"/>
      <c r="Z95" s="73"/>
    </row>
    <row r="96" spans="1:26" ht="12.75">
      <c r="A96" s="4"/>
      <c r="E96" s="5"/>
      <c r="F96" s="34"/>
      <c r="G96" s="5"/>
      <c r="H96" s="5"/>
      <c r="I96" s="5"/>
      <c r="J96" s="34"/>
      <c r="K96" s="5"/>
      <c r="L96" s="5"/>
      <c r="M96" s="5"/>
      <c r="N96" s="5"/>
      <c r="P96" s="5"/>
      <c r="Q96" s="34"/>
      <c r="R96" s="5"/>
      <c r="S96" s="5"/>
      <c r="X96" s="73"/>
      <c r="Y96" s="73"/>
      <c r="Z96" s="73"/>
    </row>
    <row r="97" spans="1:26" ht="12.75">
      <c r="A97" s="4"/>
      <c r="E97" s="5"/>
      <c r="F97" s="34"/>
      <c r="G97" s="5"/>
      <c r="H97" s="5"/>
      <c r="I97" s="5"/>
      <c r="J97" s="34"/>
      <c r="K97" s="5"/>
      <c r="L97" s="5"/>
      <c r="M97" s="5"/>
      <c r="N97" s="5"/>
      <c r="P97" s="5"/>
      <c r="Q97" s="34"/>
      <c r="R97" s="5"/>
      <c r="S97" s="5"/>
      <c r="X97" s="73"/>
      <c r="Y97" s="73"/>
      <c r="Z97" s="73"/>
    </row>
    <row r="98" spans="1:26" ht="12.75">
      <c r="A98" s="4"/>
      <c r="E98" s="5"/>
      <c r="F98" s="34"/>
      <c r="G98" s="5"/>
      <c r="H98" s="5"/>
      <c r="I98" s="5"/>
      <c r="J98" s="34"/>
      <c r="K98" s="5"/>
      <c r="L98" s="5"/>
      <c r="M98" s="5"/>
      <c r="N98" s="5"/>
      <c r="P98" s="5"/>
      <c r="Q98" s="34"/>
      <c r="R98" s="5"/>
      <c r="S98" s="5"/>
      <c r="X98" s="73"/>
      <c r="Y98" s="73"/>
      <c r="Z98" s="73"/>
    </row>
    <row r="99" spans="7:26" ht="12.75">
      <c r="G99" s="5"/>
      <c r="H99" s="5"/>
      <c r="K99" s="5"/>
      <c r="L99" s="5"/>
      <c r="M99" s="5"/>
      <c r="N99" s="5"/>
      <c r="P99" s="5"/>
      <c r="Q99" s="34"/>
      <c r="R99" s="5"/>
      <c r="S99" s="5"/>
      <c r="X99" s="73"/>
      <c r="Y99" s="73"/>
      <c r="Z99" s="73"/>
    </row>
    <row r="100" ht="12.75">
      <c r="M100" s="5"/>
    </row>
  </sheetData>
  <mergeCells count="10">
    <mergeCell ref="E82:G82"/>
    <mergeCell ref="H82:J82"/>
    <mergeCell ref="M82:Q82"/>
    <mergeCell ref="E42:H42"/>
    <mergeCell ref="I42:L42"/>
    <mergeCell ref="O42:S42"/>
    <mergeCell ref="E1:H1"/>
    <mergeCell ref="I1:L1"/>
    <mergeCell ref="M1:P1"/>
    <mergeCell ref="Q1:T1"/>
  </mergeCells>
  <printOptions/>
  <pageMargins left="0.75" right="0.75" top="1" bottom="1" header="0.5" footer="0.5"/>
  <pageSetup fitToHeight="1" fitToWidth="1" horizontalDpi="300" verticalDpi="3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2"/>
  <sheetViews>
    <sheetView workbookViewId="0" topLeftCell="A61">
      <pane xSplit="3" topLeftCell="P1" activePane="topRight" state="frozen"/>
      <selection pane="topLeft" activeCell="A1" sqref="A1"/>
      <selection pane="topRight" activeCell="C82" sqref="C82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2.875" style="0" bestFit="1" customWidth="1"/>
    <col min="4" max="4" width="26.625" style="1" hidden="1" customWidth="1"/>
    <col min="5" max="13" width="0" style="0" hidden="1" customWidth="1"/>
    <col min="14" max="14" width="11.125" style="0" hidden="1" customWidth="1"/>
    <col min="15" max="15" width="0" style="0" hidden="1" customWidth="1"/>
    <col min="21" max="21" width="12.25390625" style="0" customWidth="1"/>
    <col min="24" max="26" width="10.125" style="0" customWidth="1"/>
  </cols>
  <sheetData>
    <row r="1" spans="5:20" ht="12.75">
      <c r="E1" s="78" t="s">
        <v>20</v>
      </c>
      <c r="F1" s="78"/>
      <c r="G1" s="78"/>
      <c r="H1" s="78"/>
      <c r="I1" s="78" t="s">
        <v>21</v>
      </c>
      <c r="J1" s="78"/>
      <c r="K1" s="78"/>
      <c r="L1" s="78"/>
      <c r="M1" s="78" t="s">
        <v>22</v>
      </c>
      <c r="N1" s="78"/>
      <c r="O1" s="78"/>
      <c r="P1" s="78"/>
      <c r="Q1" s="78" t="s">
        <v>23</v>
      </c>
      <c r="R1" s="78"/>
      <c r="S1" s="78"/>
      <c r="T1" s="78"/>
    </row>
    <row r="2" spans="1:22" ht="28.5" customHeight="1">
      <c r="A2" s="2" t="s">
        <v>0</v>
      </c>
      <c r="B2" s="2" t="s">
        <v>1</v>
      </c>
      <c r="C2" s="2" t="s">
        <v>2</v>
      </c>
      <c r="D2" s="3" t="s">
        <v>5</v>
      </c>
      <c r="E2" s="3" t="s">
        <v>9</v>
      </c>
      <c r="F2" s="3" t="s">
        <v>10</v>
      </c>
      <c r="G2" s="2" t="s">
        <v>11</v>
      </c>
      <c r="H2" s="2" t="s">
        <v>12</v>
      </c>
      <c r="I2" s="3" t="s">
        <v>9</v>
      </c>
      <c r="J2" s="3" t="s">
        <v>10</v>
      </c>
      <c r="K2" s="2" t="s">
        <v>11</v>
      </c>
      <c r="L2" s="2" t="s">
        <v>13</v>
      </c>
      <c r="M2" s="2" t="s">
        <v>9</v>
      </c>
      <c r="N2" s="2" t="s">
        <v>14</v>
      </c>
      <c r="O2" s="2" t="s">
        <v>15</v>
      </c>
      <c r="P2" s="2" t="s">
        <v>16</v>
      </c>
      <c r="Q2" s="2" t="s">
        <v>9</v>
      </c>
      <c r="R2" s="2" t="s">
        <v>14</v>
      </c>
      <c r="S2" s="2" t="s">
        <v>17</v>
      </c>
      <c r="T2" s="2" t="s">
        <v>16</v>
      </c>
      <c r="U2" s="2" t="s">
        <v>18</v>
      </c>
      <c r="V2" s="2" t="s">
        <v>19</v>
      </c>
    </row>
    <row r="3" spans="1:22" ht="12.75">
      <c r="A3" s="55">
        <v>4032</v>
      </c>
      <c r="B3" s="1" t="s">
        <v>159</v>
      </c>
      <c r="C3" s="1" t="s">
        <v>329</v>
      </c>
      <c r="D3" s="1" t="s">
        <v>330</v>
      </c>
      <c r="E3" s="5">
        <f>S!E34</f>
        <v>36.49</v>
      </c>
      <c r="F3" s="34">
        <f>S!F34</f>
        <v>0</v>
      </c>
      <c r="G3" s="5">
        <f aca="true" t="shared" si="0" ref="G3:G55">SUM(E3:F3)</f>
        <v>36.49</v>
      </c>
      <c r="H3" s="5">
        <f aca="true" t="shared" si="1" ref="H3:H55">120-G3</f>
        <v>83.50999999999999</v>
      </c>
      <c r="I3" s="5">
        <f>S!I34</f>
        <v>30.68</v>
      </c>
      <c r="J3" s="34">
        <f>S!J34</f>
        <v>5</v>
      </c>
      <c r="K3" s="5">
        <f aca="true" t="shared" si="2" ref="K3:K55">SUM(I3:J3)</f>
        <v>35.68</v>
      </c>
      <c r="L3" s="5">
        <f aca="true" t="shared" si="3" ref="L3:L55">100-K3</f>
        <v>64.32</v>
      </c>
      <c r="M3" s="51">
        <f>S!M34</f>
        <v>35.56</v>
      </c>
      <c r="N3" s="53">
        <f>S!N34</f>
        <v>43</v>
      </c>
      <c r="O3" s="53">
        <f>S!O34</f>
        <v>18</v>
      </c>
      <c r="P3" s="34">
        <f aca="true" t="shared" si="4" ref="P3:P55">SUM(N3:O3)</f>
        <v>61</v>
      </c>
      <c r="Q3" s="51">
        <f>S!Q34</f>
        <v>34.89</v>
      </c>
      <c r="R3" s="53">
        <f>S!R34</f>
        <v>24</v>
      </c>
      <c r="S3" s="53">
        <f>S!S34</f>
        <v>27</v>
      </c>
      <c r="T3" s="34">
        <f aca="true" t="shared" si="5" ref="T3:T55">SUM(R3:S3)</f>
        <v>51</v>
      </c>
      <c r="U3" s="5">
        <f aca="true" t="shared" si="6" ref="U3:U55">SUM(H3,L3,P3,T3)</f>
        <v>259.83</v>
      </c>
      <c r="V3" s="52">
        <v>1</v>
      </c>
    </row>
    <row r="4" spans="1:22" ht="12.75">
      <c r="A4" s="55">
        <v>4008</v>
      </c>
      <c r="B4" s="1" t="s">
        <v>53</v>
      </c>
      <c r="C4" s="1" t="s">
        <v>205</v>
      </c>
      <c r="D4" s="1" t="s">
        <v>133</v>
      </c>
      <c r="E4" s="5">
        <f>S!E10</f>
        <v>36.01</v>
      </c>
      <c r="F4" s="34">
        <f>S!F10</f>
        <v>0</v>
      </c>
      <c r="G4" s="5">
        <f t="shared" si="0"/>
        <v>36.01</v>
      </c>
      <c r="H4" s="5">
        <f t="shared" si="1"/>
        <v>83.99000000000001</v>
      </c>
      <c r="I4" s="5">
        <f>S!I10</f>
        <v>29.56</v>
      </c>
      <c r="J4" s="34">
        <f>S!J10</f>
        <v>0</v>
      </c>
      <c r="K4" s="5">
        <f t="shared" si="2"/>
        <v>29.56</v>
      </c>
      <c r="L4" s="5">
        <f t="shared" si="3"/>
        <v>70.44</v>
      </c>
      <c r="M4" s="51">
        <f>S!M10</f>
        <v>33.78</v>
      </c>
      <c r="N4" s="53">
        <f>S!N10</f>
        <v>41</v>
      </c>
      <c r="O4" s="53">
        <f>S!O10</f>
        <v>3</v>
      </c>
      <c r="P4" s="34">
        <f t="shared" si="4"/>
        <v>44</v>
      </c>
      <c r="Q4" s="51">
        <f>S!Q10</f>
        <v>35.9</v>
      </c>
      <c r="R4" s="53">
        <f>S!R10</f>
        <v>24</v>
      </c>
      <c r="S4" s="53">
        <f>S!S10</f>
        <v>27</v>
      </c>
      <c r="T4" s="34">
        <f t="shared" si="5"/>
        <v>51</v>
      </c>
      <c r="U4" s="5">
        <f t="shared" si="6"/>
        <v>249.43</v>
      </c>
      <c r="V4" s="52">
        <v>2</v>
      </c>
    </row>
    <row r="5" spans="1:22" ht="12.75">
      <c r="A5" s="55">
        <v>4045</v>
      </c>
      <c r="B5" s="1" t="s">
        <v>199</v>
      </c>
      <c r="C5" s="1" t="s">
        <v>143</v>
      </c>
      <c r="D5" s="1" t="s">
        <v>319</v>
      </c>
      <c r="E5" s="5">
        <f>S!E47</f>
        <v>39.62</v>
      </c>
      <c r="F5" s="34">
        <f>S!F47</f>
        <v>0</v>
      </c>
      <c r="G5" s="5">
        <f t="shared" si="0"/>
        <v>39.62</v>
      </c>
      <c r="H5" s="5">
        <f t="shared" si="1"/>
        <v>80.38</v>
      </c>
      <c r="I5" s="5">
        <f>S!I47</f>
        <v>33.29</v>
      </c>
      <c r="J5" s="34">
        <f>S!J47</f>
        <v>0</v>
      </c>
      <c r="K5" s="5">
        <f t="shared" si="2"/>
        <v>33.29</v>
      </c>
      <c r="L5" s="5">
        <f t="shared" si="3"/>
        <v>66.71000000000001</v>
      </c>
      <c r="M5" s="51">
        <f>S!M47</f>
        <v>34.72</v>
      </c>
      <c r="N5" s="53">
        <f>S!N47</f>
        <v>40</v>
      </c>
      <c r="O5" s="53">
        <f>S!O47</f>
        <v>18</v>
      </c>
      <c r="P5" s="34">
        <f t="shared" si="4"/>
        <v>58</v>
      </c>
      <c r="Q5" s="51">
        <f>S!Q47</f>
        <v>41.93</v>
      </c>
      <c r="R5" s="53">
        <f>S!R47</f>
        <v>17</v>
      </c>
      <c r="S5" s="53">
        <f>S!S47</f>
        <v>27</v>
      </c>
      <c r="T5" s="34">
        <f t="shared" si="5"/>
        <v>44</v>
      </c>
      <c r="U5" s="5">
        <f t="shared" si="6"/>
        <v>249.09</v>
      </c>
      <c r="V5" s="52">
        <v>3</v>
      </c>
    </row>
    <row r="6" spans="1:22" ht="12.75">
      <c r="A6" s="55">
        <v>4004</v>
      </c>
      <c r="B6" s="1" t="s">
        <v>90</v>
      </c>
      <c r="C6" s="1" t="s">
        <v>83</v>
      </c>
      <c r="D6" s="1" t="s">
        <v>125</v>
      </c>
      <c r="E6" s="5">
        <f>S!E6</f>
        <v>39.99</v>
      </c>
      <c r="F6" s="34">
        <f>S!F6</f>
        <v>0</v>
      </c>
      <c r="G6" s="5">
        <f t="shared" si="0"/>
        <v>39.99</v>
      </c>
      <c r="H6" s="5">
        <f t="shared" si="1"/>
        <v>80.00999999999999</v>
      </c>
      <c r="I6" s="5">
        <f>S!I6</f>
        <v>32.86</v>
      </c>
      <c r="J6" s="34">
        <f>S!J6</f>
        <v>0</v>
      </c>
      <c r="K6" s="5">
        <f t="shared" si="2"/>
        <v>32.86</v>
      </c>
      <c r="L6" s="5">
        <f>100-K6</f>
        <v>67.14</v>
      </c>
      <c r="M6" s="51">
        <f>S!M6</f>
        <v>38</v>
      </c>
      <c r="N6" s="53">
        <f>S!N6</f>
        <v>36</v>
      </c>
      <c r="O6" s="53">
        <f>S!O6</f>
        <v>8</v>
      </c>
      <c r="P6" s="34">
        <f t="shared" si="4"/>
        <v>44</v>
      </c>
      <c r="Q6" s="51">
        <f>S!Q6</f>
        <v>40.12</v>
      </c>
      <c r="R6" s="53">
        <f>S!R6</f>
        <v>24</v>
      </c>
      <c r="S6" s="53">
        <f>S!S6</f>
        <v>27</v>
      </c>
      <c r="T6" s="34">
        <f>SUM(R6:S6)</f>
        <v>51</v>
      </c>
      <c r="U6" s="5">
        <f t="shared" si="6"/>
        <v>242.14999999999998</v>
      </c>
      <c r="V6" s="52">
        <v>4</v>
      </c>
    </row>
    <row r="7" spans="1:22" ht="12.75">
      <c r="A7" s="55">
        <v>4006</v>
      </c>
      <c r="B7" s="1" t="s">
        <v>3</v>
      </c>
      <c r="C7" s="1" t="s">
        <v>45</v>
      </c>
      <c r="D7" s="1" t="s">
        <v>320</v>
      </c>
      <c r="E7" s="5">
        <f>S!E8</f>
        <v>39.18</v>
      </c>
      <c r="F7" s="34">
        <f>S!F8</f>
        <v>0</v>
      </c>
      <c r="G7" s="5">
        <f t="shared" si="0"/>
        <v>39.18</v>
      </c>
      <c r="H7" s="5">
        <f t="shared" si="1"/>
        <v>80.82</v>
      </c>
      <c r="I7" s="5">
        <f>S!I8</f>
        <v>31.84</v>
      </c>
      <c r="J7" s="34">
        <f>S!J8</f>
        <v>0</v>
      </c>
      <c r="K7" s="5">
        <f t="shared" si="2"/>
        <v>31.84</v>
      </c>
      <c r="L7" s="5">
        <f t="shared" si="3"/>
        <v>68.16</v>
      </c>
      <c r="M7" s="51">
        <f>S!M8</f>
        <v>37.6</v>
      </c>
      <c r="N7" s="53">
        <f>S!N8</f>
        <v>38</v>
      </c>
      <c r="O7" s="53">
        <f>S!O8</f>
        <v>3</v>
      </c>
      <c r="P7" s="34">
        <f t="shared" si="4"/>
        <v>41</v>
      </c>
      <c r="Q7" s="51">
        <f>S!Q8</f>
        <v>37.64</v>
      </c>
      <c r="R7" s="53">
        <f>S!R8</f>
        <v>24</v>
      </c>
      <c r="S7" s="53">
        <f>S!S8</f>
        <v>27</v>
      </c>
      <c r="T7" s="34">
        <f t="shared" si="5"/>
        <v>51</v>
      </c>
      <c r="U7" s="5">
        <f t="shared" si="6"/>
        <v>240.98</v>
      </c>
      <c r="V7" s="52">
        <v>5</v>
      </c>
    </row>
    <row r="8" spans="1:22" ht="12.75">
      <c r="A8" s="55">
        <v>4003</v>
      </c>
      <c r="B8" s="1" t="s">
        <v>6</v>
      </c>
      <c r="C8" s="1" t="s">
        <v>93</v>
      </c>
      <c r="D8" s="1" t="s">
        <v>319</v>
      </c>
      <c r="E8" s="5">
        <f>S!E5</f>
        <v>38.57</v>
      </c>
      <c r="F8" s="34">
        <f>S!F5</f>
        <v>5</v>
      </c>
      <c r="G8" s="5">
        <f t="shared" si="0"/>
        <v>43.57</v>
      </c>
      <c r="H8" s="5">
        <f t="shared" si="1"/>
        <v>76.43</v>
      </c>
      <c r="I8" s="5">
        <f>S!I5</f>
        <v>31.41</v>
      </c>
      <c r="J8" s="34">
        <f>S!J5</f>
        <v>0</v>
      </c>
      <c r="K8" s="5">
        <f t="shared" si="2"/>
        <v>31.41</v>
      </c>
      <c r="L8" s="5">
        <f>100-K8</f>
        <v>68.59</v>
      </c>
      <c r="M8" s="51">
        <f>S!M5</f>
        <v>37.84</v>
      </c>
      <c r="N8" s="53">
        <f>S!N5</f>
        <v>38</v>
      </c>
      <c r="O8" s="53">
        <f>S!O5</f>
        <v>4</v>
      </c>
      <c r="P8" s="34">
        <f t="shared" si="4"/>
        <v>42</v>
      </c>
      <c r="Q8" s="51">
        <f>S!Q5</f>
        <v>39.84</v>
      </c>
      <c r="R8" s="53">
        <f>S!R5</f>
        <v>21</v>
      </c>
      <c r="S8" s="53">
        <f>S!S5</f>
        <v>27</v>
      </c>
      <c r="T8" s="34">
        <f t="shared" si="5"/>
        <v>48</v>
      </c>
      <c r="U8" s="5">
        <f>SUM(H8,L8,P8,T8)</f>
        <v>235.02</v>
      </c>
      <c r="V8" s="52">
        <v>6</v>
      </c>
    </row>
    <row r="9" spans="1:22" ht="12.75">
      <c r="A9" s="55">
        <v>4014</v>
      </c>
      <c r="B9" t="s">
        <v>210</v>
      </c>
      <c r="C9" t="s">
        <v>144</v>
      </c>
      <c r="D9" s="1" t="s">
        <v>185</v>
      </c>
      <c r="E9" s="5">
        <f>S!E16</f>
        <v>43.82</v>
      </c>
      <c r="F9" s="34">
        <f>S!F16</f>
        <v>0</v>
      </c>
      <c r="G9" s="5">
        <f t="shared" si="0"/>
        <v>43.82</v>
      </c>
      <c r="H9" s="5">
        <f t="shared" si="1"/>
        <v>76.18</v>
      </c>
      <c r="I9" s="5">
        <f>S!I16</f>
        <v>34.69</v>
      </c>
      <c r="J9" s="34">
        <f>S!J16</f>
        <v>0</v>
      </c>
      <c r="K9" s="5">
        <f t="shared" si="2"/>
        <v>34.69</v>
      </c>
      <c r="L9" s="5">
        <f t="shared" si="3"/>
        <v>65.31</v>
      </c>
      <c r="M9" s="51">
        <f>S!M16</f>
        <v>36.32</v>
      </c>
      <c r="N9" s="53">
        <f>S!N16</f>
        <v>30</v>
      </c>
      <c r="O9" s="53">
        <f>S!O16</f>
        <v>9</v>
      </c>
      <c r="P9" s="34">
        <f t="shared" si="4"/>
        <v>39</v>
      </c>
      <c r="Q9" s="51">
        <f>S!Q16</f>
        <v>43.39</v>
      </c>
      <c r="R9" s="53">
        <f>S!R16</f>
        <v>24</v>
      </c>
      <c r="S9" s="53">
        <f>S!S16</f>
        <v>27</v>
      </c>
      <c r="T9" s="34">
        <f t="shared" si="5"/>
        <v>51</v>
      </c>
      <c r="U9" s="5">
        <f t="shared" si="6"/>
        <v>231.49</v>
      </c>
      <c r="V9" s="52">
        <v>7</v>
      </c>
    </row>
    <row r="10" spans="1:22" ht="12.75">
      <c r="A10" s="55">
        <v>4020</v>
      </c>
      <c r="B10" s="1" t="s">
        <v>154</v>
      </c>
      <c r="C10" s="1" t="s">
        <v>89</v>
      </c>
      <c r="D10" s="1" t="s">
        <v>122</v>
      </c>
      <c r="E10" s="5">
        <f>S!E22</f>
        <v>42.62</v>
      </c>
      <c r="F10" s="34">
        <f>S!F22</f>
        <v>5</v>
      </c>
      <c r="G10" s="5">
        <f t="shared" si="0"/>
        <v>47.62</v>
      </c>
      <c r="H10" s="5">
        <f t="shared" si="1"/>
        <v>72.38</v>
      </c>
      <c r="I10" s="5">
        <f>S!I22</f>
        <v>34.62</v>
      </c>
      <c r="J10" s="34">
        <f>S!J22</f>
        <v>0</v>
      </c>
      <c r="K10" s="5">
        <f t="shared" si="2"/>
        <v>34.62</v>
      </c>
      <c r="L10" s="5">
        <f t="shared" si="3"/>
        <v>65.38</v>
      </c>
      <c r="M10" s="51">
        <f>S!M22</f>
        <v>37.75</v>
      </c>
      <c r="N10" s="53">
        <f>S!N22</f>
        <v>34</v>
      </c>
      <c r="O10" s="53">
        <f>S!O22</f>
        <v>5</v>
      </c>
      <c r="P10" s="34">
        <f t="shared" si="4"/>
        <v>39</v>
      </c>
      <c r="Q10" s="51">
        <f>S!Q22</f>
        <v>40.32</v>
      </c>
      <c r="R10" s="53">
        <f>S!R22</f>
        <v>24</v>
      </c>
      <c r="S10" s="53">
        <f>S!S22</f>
        <v>27</v>
      </c>
      <c r="T10" s="34">
        <f t="shared" si="5"/>
        <v>51</v>
      </c>
      <c r="U10" s="5">
        <f t="shared" si="6"/>
        <v>227.76</v>
      </c>
      <c r="V10" s="52">
        <v>8</v>
      </c>
    </row>
    <row r="11" spans="1:22" ht="12.75">
      <c r="A11" s="55">
        <v>4023</v>
      </c>
      <c r="B11" t="s">
        <v>31</v>
      </c>
      <c r="C11" t="s">
        <v>328</v>
      </c>
      <c r="D11" s="1" t="s">
        <v>63</v>
      </c>
      <c r="E11" s="5">
        <f>S!E25</f>
        <v>39.07</v>
      </c>
      <c r="F11" s="34">
        <f>S!F25</f>
        <v>5</v>
      </c>
      <c r="G11" s="5">
        <f t="shared" si="0"/>
        <v>44.07</v>
      </c>
      <c r="H11" s="5">
        <f t="shared" si="1"/>
        <v>75.93</v>
      </c>
      <c r="I11" s="5">
        <f>S!I25</f>
        <v>32.47</v>
      </c>
      <c r="J11" s="34">
        <f>S!J25</f>
        <v>5</v>
      </c>
      <c r="K11" s="5">
        <f t="shared" si="2"/>
        <v>37.47</v>
      </c>
      <c r="L11" s="5">
        <f t="shared" si="3"/>
        <v>62.53</v>
      </c>
      <c r="M11" s="51">
        <f>S!M25</f>
        <v>42.59</v>
      </c>
      <c r="N11" s="53">
        <f>S!N25</f>
        <v>38</v>
      </c>
      <c r="O11" s="53">
        <f>S!O25</f>
        <v>8</v>
      </c>
      <c r="P11" s="34">
        <f t="shared" si="4"/>
        <v>46</v>
      </c>
      <c r="Q11" s="51">
        <f>S!Q25</f>
        <v>44.07</v>
      </c>
      <c r="R11" s="53">
        <f>S!R25</f>
        <v>24</v>
      </c>
      <c r="S11" s="53">
        <f>S!S25</f>
        <v>14</v>
      </c>
      <c r="T11" s="34">
        <f t="shared" si="5"/>
        <v>38</v>
      </c>
      <c r="U11" s="5">
        <f t="shared" si="6"/>
        <v>222.46</v>
      </c>
      <c r="V11" s="52">
        <v>9</v>
      </c>
    </row>
    <row r="12" spans="1:22" ht="12.75">
      <c r="A12" s="55">
        <v>4029</v>
      </c>
      <c r="B12" s="1" t="s">
        <v>90</v>
      </c>
      <c r="C12" s="1" t="s">
        <v>85</v>
      </c>
      <c r="D12" s="1" t="s">
        <v>121</v>
      </c>
      <c r="E12" s="5">
        <f>S!E31</f>
        <v>40.77</v>
      </c>
      <c r="F12" s="34">
        <f>S!F31</f>
        <v>0</v>
      </c>
      <c r="G12" s="5">
        <f t="shared" si="0"/>
        <v>40.77</v>
      </c>
      <c r="H12" s="5">
        <f t="shared" si="1"/>
        <v>79.22999999999999</v>
      </c>
      <c r="I12" s="5">
        <f>S!I31</f>
        <v>33.09</v>
      </c>
      <c r="J12" s="34">
        <f>S!J31</f>
        <v>0</v>
      </c>
      <c r="K12" s="5">
        <f t="shared" si="2"/>
        <v>33.09</v>
      </c>
      <c r="L12" s="5">
        <f t="shared" si="3"/>
        <v>66.91</v>
      </c>
      <c r="M12" s="51">
        <f>S!M31</f>
        <v>39.03</v>
      </c>
      <c r="N12" s="53">
        <f>S!N31</f>
        <v>35</v>
      </c>
      <c r="O12" s="53">
        <f>S!O31</f>
        <v>3</v>
      </c>
      <c r="P12" s="34">
        <f t="shared" si="4"/>
        <v>38</v>
      </c>
      <c r="Q12" s="51">
        <f>S!Q31</f>
        <v>40.93</v>
      </c>
      <c r="R12" s="53">
        <f>S!R31</f>
        <v>17</v>
      </c>
      <c r="S12" s="53">
        <f>S!S31</f>
        <v>20</v>
      </c>
      <c r="T12" s="34">
        <f t="shared" si="5"/>
        <v>37</v>
      </c>
      <c r="U12" s="5">
        <f t="shared" si="6"/>
        <v>221.14</v>
      </c>
      <c r="V12" s="52">
        <v>10</v>
      </c>
    </row>
    <row r="13" spans="1:22" ht="12.75">
      <c r="A13" s="55">
        <v>4026</v>
      </c>
      <c r="B13" s="1" t="s">
        <v>136</v>
      </c>
      <c r="C13" s="1" t="s">
        <v>160</v>
      </c>
      <c r="D13" s="1" t="s">
        <v>133</v>
      </c>
      <c r="E13" s="5">
        <f>S!E28</f>
        <v>42.39</v>
      </c>
      <c r="F13" s="34">
        <f>S!F28</f>
        <v>10</v>
      </c>
      <c r="G13" s="5">
        <f t="shared" si="0"/>
        <v>52.39</v>
      </c>
      <c r="H13" s="5">
        <f t="shared" si="1"/>
        <v>67.61</v>
      </c>
      <c r="I13" s="5">
        <f>S!I28</f>
        <v>34.28</v>
      </c>
      <c r="J13" s="34">
        <f>S!J28</f>
        <v>5</v>
      </c>
      <c r="K13" s="5">
        <f t="shared" si="2"/>
        <v>39.28</v>
      </c>
      <c r="L13" s="5">
        <f t="shared" si="3"/>
        <v>60.72</v>
      </c>
      <c r="M13" s="51">
        <f>S!M28</f>
        <v>37.46</v>
      </c>
      <c r="N13" s="53">
        <f>S!N28</f>
        <v>35</v>
      </c>
      <c r="O13" s="53">
        <f>S!O28</f>
        <v>3</v>
      </c>
      <c r="P13" s="34">
        <f t="shared" si="4"/>
        <v>38</v>
      </c>
      <c r="Q13" s="51">
        <f>S!Q28</f>
        <v>38</v>
      </c>
      <c r="R13" s="53">
        <f>S!R28</f>
        <v>24</v>
      </c>
      <c r="S13" s="53">
        <f>S!S28</f>
        <v>27</v>
      </c>
      <c r="T13" s="34">
        <f t="shared" si="5"/>
        <v>51</v>
      </c>
      <c r="U13" s="5">
        <f t="shared" si="6"/>
        <v>217.32999999999998</v>
      </c>
      <c r="V13" s="52">
        <v>11</v>
      </c>
    </row>
    <row r="14" spans="1:22" ht="12.75">
      <c r="A14" s="55">
        <v>4042</v>
      </c>
      <c r="B14" s="1" t="s">
        <v>26</v>
      </c>
      <c r="C14" s="1" t="s">
        <v>295</v>
      </c>
      <c r="D14" s="1" t="s">
        <v>327</v>
      </c>
      <c r="E14" s="5">
        <f>S!E44</f>
        <v>40.73</v>
      </c>
      <c r="F14" s="34">
        <f>S!F44</f>
        <v>10</v>
      </c>
      <c r="G14" s="5">
        <f t="shared" si="0"/>
        <v>50.73</v>
      </c>
      <c r="H14" s="5">
        <f t="shared" si="1"/>
        <v>69.27000000000001</v>
      </c>
      <c r="I14" s="5">
        <f>S!I44</f>
        <v>33.35</v>
      </c>
      <c r="J14" s="34">
        <f>S!J44</f>
        <v>0</v>
      </c>
      <c r="K14" s="5">
        <f t="shared" si="2"/>
        <v>33.35</v>
      </c>
      <c r="L14" s="5">
        <f t="shared" si="3"/>
        <v>66.65</v>
      </c>
      <c r="M14" s="51">
        <f>S!M44</f>
        <v>35</v>
      </c>
      <c r="N14" s="53">
        <f>S!N44</f>
        <v>36</v>
      </c>
      <c r="O14" s="53">
        <f>S!O44</f>
        <v>9</v>
      </c>
      <c r="P14" s="34">
        <f t="shared" si="4"/>
        <v>45</v>
      </c>
      <c r="Q14" s="51">
        <f>S!Q44</f>
        <v>41.92</v>
      </c>
      <c r="R14" s="53">
        <f>S!R44</f>
        <v>9</v>
      </c>
      <c r="S14" s="53">
        <f>S!S44</f>
        <v>27</v>
      </c>
      <c r="T14" s="34">
        <f t="shared" si="5"/>
        <v>36</v>
      </c>
      <c r="U14" s="5">
        <f t="shared" si="6"/>
        <v>216.92000000000002</v>
      </c>
      <c r="V14" s="52">
        <v>12</v>
      </c>
    </row>
    <row r="15" spans="1:22" ht="13.5" customHeight="1">
      <c r="A15" s="55">
        <v>4001</v>
      </c>
      <c r="B15" s="1" t="s">
        <v>94</v>
      </c>
      <c r="C15" s="1" t="s">
        <v>97</v>
      </c>
      <c r="D15" s="1" t="s">
        <v>178</v>
      </c>
      <c r="E15" s="5">
        <f>S!E3</f>
        <v>41.17</v>
      </c>
      <c r="F15" s="34">
        <f>S!F3</f>
        <v>5</v>
      </c>
      <c r="G15" s="5">
        <f>SUM(E15:F15)</f>
        <v>46.17</v>
      </c>
      <c r="H15" s="5">
        <f>120-G15</f>
        <v>73.83</v>
      </c>
      <c r="I15" s="5">
        <f>S!I3</f>
        <v>32.5</v>
      </c>
      <c r="J15" s="34">
        <f>S!J3</f>
        <v>15</v>
      </c>
      <c r="K15" s="5">
        <f>SUM(I15:J15)</f>
        <v>47.5</v>
      </c>
      <c r="L15" s="5">
        <f>100-K15</f>
        <v>52.5</v>
      </c>
      <c r="M15" s="51">
        <f>S!M3</f>
        <v>35.78</v>
      </c>
      <c r="N15" s="53">
        <f>S!N3</f>
        <v>32</v>
      </c>
      <c r="O15" s="53">
        <f>S!O3</f>
        <v>5</v>
      </c>
      <c r="P15" s="34">
        <f>SUM(N15:O15)</f>
        <v>37</v>
      </c>
      <c r="Q15" s="51">
        <f>S!Q3</f>
        <v>42.45</v>
      </c>
      <c r="R15" s="53">
        <f>S!R3</f>
        <v>24</v>
      </c>
      <c r="S15" s="53">
        <f>S!S3</f>
        <v>27</v>
      </c>
      <c r="T15" s="34">
        <f>SUM(R15:S15)</f>
        <v>51</v>
      </c>
      <c r="U15" s="5">
        <f>SUM(H15,L15,P15,T15)</f>
        <v>214.32999999999998</v>
      </c>
      <c r="V15" s="52">
        <v>13</v>
      </c>
    </row>
    <row r="16" spans="1:22" ht="12.75">
      <c r="A16" s="55">
        <v>4002</v>
      </c>
      <c r="B16" s="1" t="s">
        <v>257</v>
      </c>
      <c r="C16" s="1" t="s">
        <v>84</v>
      </c>
      <c r="D16" s="1" t="s">
        <v>121</v>
      </c>
      <c r="E16" s="5">
        <f>S!E4</f>
        <v>43.51</v>
      </c>
      <c r="F16" s="34">
        <f>S!F4</f>
        <v>0</v>
      </c>
      <c r="G16" s="5">
        <f>SUM(E16:F16)</f>
        <v>43.51</v>
      </c>
      <c r="H16" s="5">
        <f>120-G16</f>
        <v>76.49000000000001</v>
      </c>
      <c r="I16" s="5">
        <f>S!I4</f>
        <v>35.22</v>
      </c>
      <c r="J16" s="34">
        <f>S!J4</f>
        <v>0</v>
      </c>
      <c r="K16" s="5">
        <f>SUM(I16:J16)</f>
        <v>35.22</v>
      </c>
      <c r="L16" s="5">
        <f>100-K16</f>
        <v>64.78</v>
      </c>
      <c r="M16" s="51">
        <f>S!M4</f>
        <v>38.79</v>
      </c>
      <c r="N16" s="53">
        <f>S!N4</f>
        <v>34</v>
      </c>
      <c r="O16" s="53">
        <f>S!O4</f>
        <v>8</v>
      </c>
      <c r="P16" s="34">
        <f t="shared" si="4"/>
        <v>42</v>
      </c>
      <c r="Q16" s="51">
        <f>S!Q4</f>
        <v>47.25</v>
      </c>
      <c r="R16" s="53">
        <f>S!R4</f>
        <v>17</v>
      </c>
      <c r="S16" s="53">
        <f>S!S4</f>
        <v>14</v>
      </c>
      <c r="T16" s="34">
        <f>SUM(R16:S16)</f>
        <v>31</v>
      </c>
      <c r="U16" s="5">
        <f>SUM(H16,L16,P16,T16)</f>
        <v>214.27</v>
      </c>
      <c r="V16" s="52">
        <v>14</v>
      </c>
    </row>
    <row r="17" spans="1:22" ht="12.75">
      <c r="A17" s="55">
        <v>4018</v>
      </c>
      <c r="B17" t="s">
        <v>208</v>
      </c>
      <c r="C17" t="s">
        <v>209</v>
      </c>
      <c r="D17" s="1" t="s">
        <v>169</v>
      </c>
      <c r="E17" s="5">
        <f>S!E20</f>
        <v>43.75</v>
      </c>
      <c r="F17" s="34">
        <f>S!F20</f>
        <v>0</v>
      </c>
      <c r="G17" s="5">
        <f t="shared" si="0"/>
        <v>43.75</v>
      </c>
      <c r="H17" s="5">
        <f t="shared" si="1"/>
        <v>76.25</v>
      </c>
      <c r="I17" s="5">
        <f>S!I20</f>
        <v>33.31</v>
      </c>
      <c r="J17" s="34">
        <f>S!J20</f>
        <v>5</v>
      </c>
      <c r="K17" s="5">
        <f t="shared" si="2"/>
        <v>38.31</v>
      </c>
      <c r="L17" s="5">
        <f t="shared" si="3"/>
        <v>61.69</v>
      </c>
      <c r="M17" s="51">
        <f>S!M20</f>
        <v>36.28</v>
      </c>
      <c r="N17" s="53">
        <f>S!N20</f>
        <v>23</v>
      </c>
      <c r="O17" s="53">
        <f>S!O20</f>
        <v>9</v>
      </c>
      <c r="P17" s="34">
        <f t="shared" si="4"/>
        <v>32</v>
      </c>
      <c r="Q17" s="51">
        <f>S!Q20</f>
        <v>41.72</v>
      </c>
      <c r="R17" s="53">
        <f>S!R20</f>
        <v>17</v>
      </c>
      <c r="S17" s="53">
        <f>S!S20</f>
        <v>27</v>
      </c>
      <c r="T17" s="34">
        <f t="shared" si="5"/>
        <v>44</v>
      </c>
      <c r="U17" s="5">
        <f t="shared" si="6"/>
        <v>213.94</v>
      </c>
      <c r="V17" s="52">
        <v>15</v>
      </c>
    </row>
    <row r="18" spans="1:22" ht="12.75">
      <c r="A18" s="55">
        <v>4028</v>
      </c>
      <c r="B18" s="1" t="s">
        <v>237</v>
      </c>
      <c r="C18" s="1" t="s">
        <v>238</v>
      </c>
      <c r="D18" s="1" t="s">
        <v>165</v>
      </c>
      <c r="E18" s="5">
        <f>S!E30</f>
        <v>44.91</v>
      </c>
      <c r="F18" s="34">
        <f>S!F30</f>
        <v>10</v>
      </c>
      <c r="G18" s="5">
        <f t="shared" si="0"/>
        <v>54.91</v>
      </c>
      <c r="H18" s="5">
        <f t="shared" si="1"/>
        <v>65.09</v>
      </c>
      <c r="I18" s="5">
        <f>S!I30</f>
        <v>31.94</v>
      </c>
      <c r="J18" s="34">
        <f>S!J30</f>
        <v>0</v>
      </c>
      <c r="K18" s="5">
        <f t="shared" si="2"/>
        <v>31.94</v>
      </c>
      <c r="L18" s="5">
        <f t="shared" si="3"/>
        <v>68.06</v>
      </c>
      <c r="M18" s="51">
        <f>S!M30</f>
        <v>33.54</v>
      </c>
      <c r="N18" s="53">
        <f>S!N30</f>
        <v>36</v>
      </c>
      <c r="O18" s="53">
        <f>S!O30</f>
        <v>9</v>
      </c>
      <c r="P18" s="34">
        <f t="shared" si="4"/>
        <v>45</v>
      </c>
      <c r="Q18" s="51">
        <f>S!Q30</f>
        <v>44.25</v>
      </c>
      <c r="R18" s="53">
        <f>S!R30</f>
        <v>21</v>
      </c>
      <c r="S18" s="53">
        <f>S!S30</f>
        <v>14</v>
      </c>
      <c r="T18" s="34">
        <f t="shared" si="5"/>
        <v>35</v>
      </c>
      <c r="U18" s="5">
        <f t="shared" si="6"/>
        <v>213.15</v>
      </c>
      <c r="V18" s="52">
        <v>16</v>
      </c>
    </row>
    <row r="19" spans="1:22" ht="12.75">
      <c r="A19" s="55">
        <v>4012</v>
      </c>
      <c r="B19" s="1" t="s">
        <v>26</v>
      </c>
      <c r="C19" s="1" t="s">
        <v>52</v>
      </c>
      <c r="D19" s="1" t="s">
        <v>167</v>
      </c>
      <c r="E19" s="5">
        <f>S!E14</f>
        <v>40.2</v>
      </c>
      <c r="F19" s="34">
        <f>S!F14</f>
        <v>5</v>
      </c>
      <c r="G19" s="5">
        <f t="shared" si="0"/>
        <v>45.2</v>
      </c>
      <c r="H19" s="5">
        <f t="shared" si="1"/>
        <v>74.8</v>
      </c>
      <c r="I19" s="5">
        <f>S!I14</f>
        <v>34.16</v>
      </c>
      <c r="J19" s="34">
        <f>S!J14</f>
        <v>5</v>
      </c>
      <c r="K19" s="5">
        <f t="shared" si="2"/>
        <v>39.16</v>
      </c>
      <c r="L19" s="5">
        <f t="shared" si="3"/>
        <v>60.84</v>
      </c>
      <c r="M19" s="51">
        <f>S!M14</f>
        <v>34.75</v>
      </c>
      <c r="N19" s="53">
        <f>S!N14</f>
        <v>32</v>
      </c>
      <c r="O19" s="53">
        <f>S!O14</f>
        <v>9</v>
      </c>
      <c r="P19" s="34">
        <f t="shared" si="4"/>
        <v>41</v>
      </c>
      <c r="Q19" s="51">
        <f>S!Q14</f>
        <v>39.8</v>
      </c>
      <c r="R19" s="53">
        <f>S!R14</f>
        <v>24</v>
      </c>
      <c r="S19" s="53">
        <f>S!S14</f>
        <v>9</v>
      </c>
      <c r="T19" s="34">
        <f t="shared" si="5"/>
        <v>33</v>
      </c>
      <c r="U19" s="5">
        <f t="shared" si="6"/>
        <v>209.64</v>
      </c>
      <c r="V19" s="52">
        <v>17</v>
      </c>
    </row>
    <row r="20" spans="1:22" ht="12.75">
      <c r="A20" s="55">
        <v>4038</v>
      </c>
      <c r="B20" t="s">
        <v>96</v>
      </c>
      <c r="C20" t="s">
        <v>98</v>
      </c>
      <c r="D20" s="1" t="s">
        <v>122</v>
      </c>
      <c r="E20" s="5">
        <f>S!E40</f>
        <v>42.57</v>
      </c>
      <c r="F20" s="34">
        <f>S!F40</f>
        <v>0</v>
      </c>
      <c r="G20" s="5">
        <f t="shared" si="0"/>
        <v>42.57</v>
      </c>
      <c r="H20" s="5">
        <f t="shared" si="1"/>
        <v>77.43</v>
      </c>
      <c r="I20" s="5">
        <f>S!I40</f>
        <v>33.88</v>
      </c>
      <c r="J20" s="34">
        <f>S!J40</f>
        <v>0</v>
      </c>
      <c r="K20" s="5">
        <f t="shared" si="2"/>
        <v>33.88</v>
      </c>
      <c r="L20" s="5">
        <f t="shared" si="3"/>
        <v>66.12</v>
      </c>
      <c r="M20" s="51">
        <f>S!M40</f>
        <v>39.78</v>
      </c>
      <c r="N20" s="53">
        <f>S!N40</f>
        <v>30</v>
      </c>
      <c r="O20" s="53">
        <f>S!O40</f>
        <v>5</v>
      </c>
      <c r="P20" s="34">
        <f t="shared" si="4"/>
        <v>35</v>
      </c>
      <c r="Q20" s="51">
        <f>S!Q40</f>
        <v>44.58</v>
      </c>
      <c r="R20" s="53">
        <f>S!R40</f>
        <v>17</v>
      </c>
      <c r="S20" s="53">
        <f>S!S40</f>
        <v>9</v>
      </c>
      <c r="T20" s="34">
        <f t="shared" si="5"/>
        <v>26</v>
      </c>
      <c r="U20" s="5">
        <f t="shared" si="6"/>
        <v>204.55</v>
      </c>
      <c r="V20" s="52">
        <v>18</v>
      </c>
    </row>
    <row r="21" spans="1:22" ht="12.75">
      <c r="A21" s="55">
        <v>4017</v>
      </c>
      <c r="B21" s="1" t="s">
        <v>305</v>
      </c>
      <c r="C21" s="1" t="s">
        <v>306</v>
      </c>
      <c r="D21" s="1" t="s">
        <v>324</v>
      </c>
      <c r="E21" s="5">
        <f>S!E19</f>
        <v>45.3</v>
      </c>
      <c r="F21" s="34">
        <f>S!F19</f>
        <v>0</v>
      </c>
      <c r="G21" s="5">
        <f>SUM(E21:F21)</f>
        <v>45.3</v>
      </c>
      <c r="H21" s="5">
        <f t="shared" si="1"/>
        <v>74.7</v>
      </c>
      <c r="I21" s="5">
        <f>S!I19</f>
        <v>37.5</v>
      </c>
      <c r="J21" s="34">
        <f>S!J19</f>
        <v>0</v>
      </c>
      <c r="K21" s="5">
        <f>SUM(I21:J21)</f>
        <v>37.5</v>
      </c>
      <c r="L21" s="5">
        <f t="shared" si="3"/>
        <v>62.5</v>
      </c>
      <c r="M21" s="51">
        <f>S!M19</f>
        <v>37.81</v>
      </c>
      <c r="N21" s="53">
        <f>S!N19</f>
        <v>33</v>
      </c>
      <c r="O21" s="53">
        <f>S!O19</f>
        <v>8</v>
      </c>
      <c r="P21" s="34">
        <f t="shared" si="4"/>
        <v>41</v>
      </c>
      <c r="Q21" s="51">
        <f>S!Q19</f>
        <v>41.07</v>
      </c>
      <c r="R21" s="53">
        <f>S!R19</f>
        <v>17</v>
      </c>
      <c r="S21" s="53">
        <f>S!S19</f>
        <v>9</v>
      </c>
      <c r="T21" s="34">
        <f>SUM(R21:S21)</f>
        <v>26</v>
      </c>
      <c r="U21" s="5">
        <f>SUM(H21,L21,P21,T21)</f>
        <v>204.2</v>
      </c>
      <c r="V21" s="52">
        <v>19</v>
      </c>
    </row>
    <row r="22" spans="1:22" ht="12.75">
      <c r="A22" s="55">
        <v>4035</v>
      </c>
      <c r="B22" t="s">
        <v>137</v>
      </c>
      <c r="C22" t="s">
        <v>158</v>
      </c>
      <c r="D22" s="1" t="s">
        <v>189</v>
      </c>
      <c r="E22" s="5">
        <f>S!E37</f>
        <v>42.42</v>
      </c>
      <c r="F22" s="34">
        <f>S!F37</f>
        <v>5</v>
      </c>
      <c r="G22" s="5">
        <f t="shared" si="0"/>
        <v>47.42</v>
      </c>
      <c r="H22" s="5">
        <f t="shared" si="1"/>
        <v>72.58</v>
      </c>
      <c r="I22" s="5">
        <f>S!I37</f>
        <v>33.87</v>
      </c>
      <c r="J22" s="34">
        <f>S!J37</f>
        <v>5</v>
      </c>
      <c r="K22" s="5">
        <f t="shared" si="2"/>
        <v>38.87</v>
      </c>
      <c r="L22" s="5">
        <f t="shared" si="3"/>
        <v>61.13</v>
      </c>
      <c r="M22" s="51">
        <f>S!M37</f>
        <v>52.32</v>
      </c>
      <c r="N22" s="53">
        <f>S!N37</f>
        <v>29</v>
      </c>
      <c r="O22" s="53">
        <f>S!O37</f>
        <v>8</v>
      </c>
      <c r="P22" s="34">
        <f t="shared" si="4"/>
        <v>37</v>
      </c>
      <c r="Q22" s="51">
        <f>S!Q37</f>
        <v>60.74</v>
      </c>
      <c r="R22" s="53">
        <f>S!R37</f>
        <v>24</v>
      </c>
      <c r="S22" s="53">
        <f>S!S37</f>
        <v>9</v>
      </c>
      <c r="T22" s="34">
        <f t="shared" si="5"/>
        <v>33</v>
      </c>
      <c r="U22" s="5">
        <f t="shared" si="6"/>
        <v>203.71</v>
      </c>
      <c r="V22" s="52">
        <v>20</v>
      </c>
    </row>
    <row r="23" spans="1:22" ht="12.75">
      <c r="A23" s="55">
        <v>4047</v>
      </c>
      <c r="B23" s="1" t="s">
        <v>87</v>
      </c>
      <c r="C23" s="1" t="s">
        <v>156</v>
      </c>
      <c r="D23" s="1" t="s">
        <v>80</v>
      </c>
      <c r="E23" s="5">
        <f>S!E49</f>
        <v>42.14</v>
      </c>
      <c r="F23" s="34">
        <f>S!F49</f>
        <v>10</v>
      </c>
      <c r="G23" s="5">
        <f t="shared" si="0"/>
        <v>52.14</v>
      </c>
      <c r="H23" s="5">
        <f t="shared" si="1"/>
        <v>67.86</v>
      </c>
      <c r="I23" s="5">
        <f>S!I49</f>
        <v>33.09</v>
      </c>
      <c r="J23" s="34">
        <f>S!J49</f>
        <v>10</v>
      </c>
      <c r="K23" s="5">
        <f t="shared" si="2"/>
        <v>43.09</v>
      </c>
      <c r="L23" s="5">
        <f t="shared" si="3"/>
        <v>56.91</v>
      </c>
      <c r="M23" s="51">
        <f>S!M49</f>
        <v>34.97</v>
      </c>
      <c r="N23" s="53">
        <f>S!N49</f>
        <v>32</v>
      </c>
      <c r="O23" s="53">
        <f>S!O49</f>
        <v>9</v>
      </c>
      <c r="P23" s="34">
        <f t="shared" si="4"/>
        <v>41</v>
      </c>
      <c r="Q23" s="51">
        <f>S!Q49</f>
        <v>44.82</v>
      </c>
      <c r="R23" s="53">
        <f>S!R49</f>
        <v>9</v>
      </c>
      <c r="S23" s="53">
        <f>S!S49</f>
        <v>27</v>
      </c>
      <c r="T23" s="34">
        <f t="shared" si="5"/>
        <v>36</v>
      </c>
      <c r="U23" s="5">
        <f t="shared" si="6"/>
        <v>201.76999999999998</v>
      </c>
      <c r="V23" s="52">
        <v>21</v>
      </c>
    </row>
    <row r="24" spans="1:22" ht="12.75">
      <c r="A24" s="55">
        <v>4046</v>
      </c>
      <c r="B24" t="s">
        <v>53</v>
      </c>
      <c r="C24" t="s">
        <v>141</v>
      </c>
      <c r="D24" s="1" t="s">
        <v>127</v>
      </c>
      <c r="E24" s="5">
        <f>S!E48</f>
        <v>39.13</v>
      </c>
      <c r="F24" s="34">
        <f>S!F48</f>
        <v>0</v>
      </c>
      <c r="G24" s="5">
        <f t="shared" si="0"/>
        <v>39.13</v>
      </c>
      <c r="H24" s="5">
        <f t="shared" si="1"/>
        <v>80.87</v>
      </c>
      <c r="I24" s="5">
        <f>S!I48</f>
        <v>32.84</v>
      </c>
      <c r="J24" s="34">
        <f>S!J48</f>
        <v>0</v>
      </c>
      <c r="K24" s="5">
        <f t="shared" si="2"/>
        <v>32.84</v>
      </c>
      <c r="L24" s="5">
        <f t="shared" si="3"/>
        <v>67.16</v>
      </c>
      <c r="M24" s="51">
        <f>S!M48</f>
        <v>0</v>
      </c>
      <c r="N24" s="53">
        <f>S!N48</f>
        <v>0</v>
      </c>
      <c r="O24" s="53">
        <f>S!O48</f>
        <v>0</v>
      </c>
      <c r="P24" s="34">
        <f t="shared" si="4"/>
        <v>0</v>
      </c>
      <c r="Q24" s="51">
        <f>S!Q48</f>
        <v>38.17</v>
      </c>
      <c r="R24" s="53">
        <f>S!R48</f>
        <v>24</v>
      </c>
      <c r="S24" s="53">
        <f>S!S48</f>
        <v>27</v>
      </c>
      <c r="T24" s="34">
        <f t="shared" si="5"/>
        <v>51</v>
      </c>
      <c r="U24" s="5">
        <f t="shared" si="6"/>
        <v>199.03</v>
      </c>
      <c r="V24" s="52">
        <v>22</v>
      </c>
    </row>
    <row r="25" spans="1:22" ht="12.75">
      <c r="A25" s="55">
        <v>4053</v>
      </c>
      <c r="B25" s="1" t="s">
        <v>340</v>
      </c>
      <c r="C25" s="1" t="s">
        <v>341</v>
      </c>
      <c r="D25" s="1" t="s">
        <v>63</v>
      </c>
      <c r="E25" s="5">
        <f>S!E55</f>
        <v>44.35</v>
      </c>
      <c r="F25" s="34">
        <f>S!F55</f>
        <v>10</v>
      </c>
      <c r="G25" s="5">
        <f t="shared" si="0"/>
        <v>54.35</v>
      </c>
      <c r="H25" s="5">
        <f t="shared" si="1"/>
        <v>65.65</v>
      </c>
      <c r="I25" s="5">
        <f>S!I55</f>
        <v>38.69</v>
      </c>
      <c r="J25" s="34">
        <f>S!J55</f>
        <v>10</v>
      </c>
      <c r="K25" s="5">
        <f t="shared" si="2"/>
        <v>48.69</v>
      </c>
      <c r="L25" s="5">
        <f t="shared" si="3"/>
        <v>51.31</v>
      </c>
      <c r="M25" s="51">
        <f>S!M55</f>
        <v>32.94</v>
      </c>
      <c r="N25" s="53">
        <f>S!N55</f>
        <v>34</v>
      </c>
      <c r="O25" s="53">
        <f>S!O55</f>
        <v>5</v>
      </c>
      <c r="P25" s="34">
        <f t="shared" si="4"/>
        <v>39</v>
      </c>
      <c r="Q25" s="51">
        <f>S!Q55</f>
        <v>43.41</v>
      </c>
      <c r="R25" s="53">
        <f>S!R55</f>
        <v>22</v>
      </c>
      <c r="S25" s="53">
        <f>S!S55</f>
        <v>20</v>
      </c>
      <c r="T25" s="34">
        <f t="shared" si="5"/>
        <v>42</v>
      </c>
      <c r="U25" s="5">
        <f t="shared" si="6"/>
        <v>197.96</v>
      </c>
      <c r="V25" s="52">
        <v>23</v>
      </c>
    </row>
    <row r="26" spans="1:22" ht="12.75">
      <c r="A26" s="55">
        <v>4025</v>
      </c>
      <c r="B26" t="s">
        <v>53</v>
      </c>
      <c r="C26" t="s">
        <v>88</v>
      </c>
      <c r="D26" s="1" t="s">
        <v>125</v>
      </c>
      <c r="E26" s="5">
        <f>S!E27</f>
        <v>38.79</v>
      </c>
      <c r="F26" s="34">
        <f>S!F27</f>
        <v>0</v>
      </c>
      <c r="G26" s="5">
        <f t="shared" si="0"/>
        <v>38.79</v>
      </c>
      <c r="H26" s="5">
        <f t="shared" si="1"/>
        <v>81.21000000000001</v>
      </c>
      <c r="I26" s="5">
        <f>S!I27</f>
        <v>30.81</v>
      </c>
      <c r="J26" s="34">
        <f>S!J27</f>
        <v>5</v>
      </c>
      <c r="K26" s="5">
        <f t="shared" si="2"/>
        <v>35.81</v>
      </c>
      <c r="L26" s="5">
        <f t="shared" si="3"/>
        <v>64.19</v>
      </c>
      <c r="M26" s="51">
        <f>S!M27</f>
        <v>0</v>
      </c>
      <c r="N26" s="53">
        <f>S!N27</f>
        <v>0</v>
      </c>
      <c r="O26" s="53">
        <f>S!O27</f>
        <v>0</v>
      </c>
      <c r="P26" s="34">
        <f t="shared" si="4"/>
        <v>0</v>
      </c>
      <c r="Q26" s="51">
        <f>S!Q27</f>
        <v>38.34</v>
      </c>
      <c r="R26" s="53">
        <f>S!R27</f>
        <v>24</v>
      </c>
      <c r="S26" s="53">
        <f>S!S27</f>
        <v>27</v>
      </c>
      <c r="T26" s="34">
        <f t="shared" si="5"/>
        <v>51</v>
      </c>
      <c r="U26" s="5">
        <f t="shared" si="6"/>
        <v>196.4</v>
      </c>
      <c r="V26" s="52">
        <v>24</v>
      </c>
    </row>
    <row r="27" spans="1:22" ht="12.75">
      <c r="A27" s="55">
        <v>4024</v>
      </c>
      <c r="B27" s="1" t="s">
        <v>94</v>
      </c>
      <c r="C27" s="1" t="s">
        <v>95</v>
      </c>
      <c r="D27" s="38" t="s">
        <v>185</v>
      </c>
      <c r="E27" s="5">
        <f>S!E26</f>
        <v>49.47</v>
      </c>
      <c r="F27" s="34">
        <f>S!F26</f>
        <v>0</v>
      </c>
      <c r="G27" s="5">
        <f t="shared" si="0"/>
        <v>49.47</v>
      </c>
      <c r="H27" s="5">
        <f t="shared" si="1"/>
        <v>70.53</v>
      </c>
      <c r="I27" s="5">
        <f>S!I26</f>
        <v>38.22</v>
      </c>
      <c r="J27" s="34">
        <f>S!J26</f>
        <v>0</v>
      </c>
      <c r="K27" s="5">
        <f t="shared" si="2"/>
        <v>38.22</v>
      </c>
      <c r="L27" s="5">
        <f t="shared" si="3"/>
        <v>61.78</v>
      </c>
      <c r="M27" s="51">
        <f>S!M26</f>
        <v>37.72</v>
      </c>
      <c r="N27" s="53">
        <f>S!N26</f>
        <v>25</v>
      </c>
      <c r="O27" s="53">
        <f>S!O26</f>
        <v>8</v>
      </c>
      <c r="P27" s="34">
        <f t="shared" si="4"/>
        <v>33</v>
      </c>
      <c r="Q27" s="51">
        <f>S!Q26</f>
        <v>42.32</v>
      </c>
      <c r="R27" s="53">
        <f>S!R26</f>
        <v>17</v>
      </c>
      <c r="S27" s="53">
        <f>S!S26</f>
        <v>9</v>
      </c>
      <c r="T27" s="34">
        <f t="shared" si="5"/>
        <v>26</v>
      </c>
      <c r="U27" s="5">
        <f t="shared" si="6"/>
        <v>191.31</v>
      </c>
      <c r="V27" s="52">
        <v>25</v>
      </c>
    </row>
    <row r="28" spans="1:22" ht="12.75">
      <c r="A28" s="55">
        <v>4016</v>
      </c>
      <c r="B28" s="1" t="s">
        <v>86</v>
      </c>
      <c r="C28" s="1" t="s">
        <v>227</v>
      </c>
      <c r="D28" s="1" t="s">
        <v>80</v>
      </c>
      <c r="E28" s="5">
        <f>S!E18</f>
        <v>42.89</v>
      </c>
      <c r="F28" s="34">
        <f>S!F18</f>
        <v>0</v>
      </c>
      <c r="G28" s="5">
        <f t="shared" si="0"/>
        <v>42.89</v>
      </c>
      <c r="H28" s="5">
        <f t="shared" si="1"/>
        <v>77.11</v>
      </c>
      <c r="I28" s="5">
        <f>S!I18</f>
        <v>34.65</v>
      </c>
      <c r="J28" s="34">
        <f>S!J18</f>
        <v>0</v>
      </c>
      <c r="K28" s="5">
        <f t="shared" si="2"/>
        <v>34.65</v>
      </c>
      <c r="L28" s="5">
        <f t="shared" si="3"/>
        <v>65.35</v>
      </c>
      <c r="M28" s="51">
        <f>S!M18</f>
        <v>45.66</v>
      </c>
      <c r="N28" s="53">
        <f>S!N18</f>
        <v>29</v>
      </c>
      <c r="O28" s="53">
        <f>S!O18</f>
        <v>0</v>
      </c>
      <c r="P28" s="34">
        <f t="shared" si="4"/>
        <v>29</v>
      </c>
      <c r="Q28" s="51">
        <f>S!Q18</f>
        <v>44.25</v>
      </c>
      <c r="R28" s="53">
        <f>S!R18</f>
        <v>17</v>
      </c>
      <c r="S28" s="53">
        <f>S!S18</f>
        <v>20</v>
      </c>
      <c r="T28" s="34">
        <f t="shared" si="5"/>
        <v>37</v>
      </c>
      <c r="U28" s="5">
        <f t="shared" si="6"/>
        <v>208.45999999999998</v>
      </c>
      <c r="V28" s="52">
        <v>26</v>
      </c>
    </row>
    <row r="29" spans="1:22" ht="12.75">
      <c r="A29" s="55">
        <v>4005</v>
      </c>
      <c r="B29" t="s">
        <v>75</v>
      </c>
      <c r="C29" t="s">
        <v>152</v>
      </c>
      <c r="D29" s="1" t="s">
        <v>63</v>
      </c>
      <c r="E29" s="5">
        <f>S!E7</f>
        <v>51.14</v>
      </c>
      <c r="F29" s="34">
        <f>S!F7</f>
        <v>10</v>
      </c>
      <c r="G29" s="5">
        <f t="shared" si="0"/>
        <v>61.14</v>
      </c>
      <c r="H29" s="5">
        <f t="shared" si="1"/>
        <v>58.86</v>
      </c>
      <c r="I29" s="5">
        <f>S!I7</f>
        <v>38.28</v>
      </c>
      <c r="J29" s="34">
        <f>S!J7</f>
        <v>10</v>
      </c>
      <c r="K29" s="5">
        <f t="shared" si="2"/>
        <v>48.28</v>
      </c>
      <c r="L29" s="5">
        <f t="shared" si="3"/>
        <v>51.72</v>
      </c>
      <c r="M29" s="51">
        <f>S!M7</f>
        <v>34.25</v>
      </c>
      <c r="N29" s="53">
        <f>S!N7</f>
        <v>40</v>
      </c>
      <c r="O29" s="53">
        <f>S!O7</f>
        <v>9</v>
      </c>
      <c r="P29" s="34">
        <f t="shared" si="4"/>
        <v>49</v>
      </c>
      <c r="Q29" s="51">
        <f>S!Q7</f>
        <v>44.79</v>
      </c>
      <c r="R29" s="53">
        <f>S!R7</f>
        <v>17</v>
      </c>
      <c r="S29" s="53">
        <f>S!S7</f>
        <v>9</v>
      </c>
      <c r="T29" s="34">
        <f t="shared" si="5"/>
        <v>26</v>
      </c>
      <c r="U29" s="5">
        <f t="shared" si="6"/>
        <v>185.57999999999998</v>
      </c>
      <c r="V29" s="52">
        <v>27</v>
      </c>
    </row>
    <row r="30" spans="1:22" ht="12.75">
      <c r="A30" s="55">
        <v>4021</v>
      </c>
      <c r="B30" s="1" t="s">
        <v>195</v>
      </c>
      <c r="C30" s="1" t="s">
        <v>206</v>
      </c>
      <c r="D30" s="1" t="s">
        <v>326</v>
      </c>
      <c r="E30" s="5">
        <f>S!E23</f>
        <v>48.98</v>
      </c>
      <c r="F30" s="34">
        <f>S!F23</f>
        <v>0</v>
      </c>
      <c r="G30" s="5">
        <f t="shared" si="0"/>
        <v>48.98</v>
      </c>
      <c r="H30" s="5">
        <f t="shared" si="1"/>
        <v>71.02000000000001</v>
      </c>
      <c r="I30" s="5">
        <f>S!I23</f>
        <v>42.5</v>
      </c>
      <c r="J30" s="34">
        <f>S!J23</f>
        <v>0</v>
      </c>
      <c r="K30" s="5">
        <f t="shared" si="2"/>
        <v>42.5</v>
      </c>
      <c r="L30" s="5">
        <f t="shared" si="3"/>
        <v>57.5</v>
      </c>
      <c r="M30" s="51">
        <f>S!M23</f>
        <v>41.44</v>
      </c>
      <c r="N30" s="53">
        <f>S!N23</f>
        <v>11</v>
      </c>
      <c r="O30" s="53">
        <f>S!O23</f>
        <v>5</v>
      </c>
      <c r="P30" s="34">
        <f t="shared" si="4"/>
        <v>16</v>
      </c>
      <c r="Q30" s="51">
        <f>S!Q23</f>
        <v>48.49</v>
      </c>
      <c r="R30" s="53">
        <f>S!R23</f>
        <v>22</v>
      </c>
      <c r="S30" s="53">
        <f>S!S23</f>
        <v>14</v>
      </c>
      <c r="T30" s="34">
        <f t="shared" si="5"/>
        <v>36</v>
      </c>
      <c r="U30" s="5">
        <f t="shared" si="6"/>
        <v>180.52</v>
      </c>
      <c r="V30" s="52">
        <v>28</v>
      </c>
    </row>
    <row r="31" spans="1:22" ht="12.75">
      <c r="A31" s="55">
        <v>4019</v>
      </c>
      <c r="B31" s="1" t="s">
        <v>207</v>
      </c>
      <c r="C31" s="1" t="s">
        <v>325</v>
      </c>
      <c r="D31" s="1" t="s">
        <v>63</v>
      </c>
      <c r="E31" s="5">
        <f>S!E21</f>
        <v>51.07</v>
      </c>
      <c r="F31" s="34">
        <f>S!F21</f>
        <v>10</v>
      </c>
      <c r="G31" s="5">
        <f t="shared" si="0"/>
        <v>61.07</v>
      </c>
      <c r="H31" s="5">
        <f t="shared" si="1"/>
        <v>58.93</v>
      </c>
      <c r="I31" s="5">
        <f>S!I21</f>
        <v>40.22</v>
      </c>
      <c r="J31" s="34">
        <f>S!J21</f>
        <v>10</v>
      </c>
      <c r="K31" s="5">
        <f t="shared" si="2"/>
        <v>50.22</v>
      </c>
      <c r="L31" s="5">
        <f t="shared" si="3"/>
        <v>49.78</v>
      </c>
      <c r="M31" s="51">
        <f>S!M21</f>
        <v>43.12</v>
      </c>
      <c r="N31" s="53">
        <f>S!N21</f>
        <v>23</v>
      </c>
      <c r="O31" s="53">
        <f>S!O21</f>
        <v>8</v>
      </c>
      <c r="P31" s="34">
        <f t="shared" si="4"/>
        <v>31</v>
      </c>
      <c r="Q31" s="51">
        <f>S!Q21</f>
        <v>47.56</v>
      </c>
      <c r="R31" s="53">
        <f>S!R21</f>
        <v>24</v>
      </c>
      <c r="S31" s="53">
        <f>S!S21</f>
        <v>14</v>
      </c>
      <c r="T31" s="34">
        <f t="shared" si="5"/>
        <v>38</v>
      </c>
      <c r="U31" s="5">
        <f t="shared" si="6"/>
        <v>177.71</v>
      </c>
      <c r="V31" s="52">
        <v>29</v>
      </c>
    </row>
    <row r="32" spans="1:22" ht="12.75">
      <c r="A32" s="55">
        <v>4015</v>
      </c>
      <c r="B32" s="1" t="s">
        <v>155</v>
      </c>
      <c r="C32" s="1" t="s">
        <v>157</v>
      </c>
      <c r="D32" s="38" t="s">
        <v>166</v>
      </c>
      <c r="E32" s="5">
        <f>S!E17</f>
        <v>43.05</v>
      </c>
      <c r="F32" s="34">
        <f>S!F17</f>
        <v>0</v>
      </c>
      <c r="G32" s="5">
        <f t="shared" si="0"/>
        <v>43.05</v>
      </c>
      <c r="H32" s="5">
        <f t="shared" si="1"/>
        <v>76.95</v>
      </c>
      <c r="I32" s="5">
        <f>S!I17</f>
        <v>34.28</v>
      </c>
      <c r="J32" s="34">
        <f>S!J17</f>
        <v>0</v>
      </c>
      <c r="K32" s="5">
        <f t="shared" si="2"/>
        <v>34.28</v>
      </c>
      <c r="L32" s="5">
        <f t="shared" si="3"/>
        <v>65.72</v>
      </c>
      <c r="M32" s="51">
        <f>S!M17</f>
        <v>41.12</v>
      </c>
      <c r="N32" s="53">
        <f>S!N17</f>
        <v>32</v>
      </c>
      <c r="O32" s="53">
        <f>S!O17</f>
        <v>3</v>
      </c>
      <c r="P32" s="34">
        <f t="shared" si="4"/>
        <v>35</v>
      </c>
      <c r="Q32" s="51">
        <f>S!Q17</f>
        <v>0</v>
      </c>
      <c r="R32" s="53">
        <f>S!R17</f>
        <v>0</v>
      </c>
      <c r="S32" s="53">
        <f>S!S17</f>
        <v>0</v>
      </c>
      <c r="T32" s="34">
        <f t="shared" si="5"/>
        <v>0</v>
      </c>
      <c r="U32" s="5">
        <f t="shared" si="6"/>
        <v>177.67000000000002</v>
      </c>
      <c r="V32" s="52">
        <v>30</v>
      </c>
    </row>
    <row r="33" spans="1:22" ht="12.75">
      <c r="A33" s="55">
        <v>4013</v>
      </c>
      <c r="B33" s="37" t="s">
        <v>232</v>
      </c>
      <c r="C33" s="37" t="s">
        <v>233</v>
      </c>
      <c r="D33" s="38" t="s">
        <v>323</v>
      </c>
      <c r="E33" s="5">
        <f>S!E15</f>
        <v>0</v>
      </c>
      <c r="F33" s="34">
        <f>S!F15</f>
        <v>120</v>
      </c>
      <c r="G33" s="5">
        <f t="shared" si="0"/>
        <v>120</v>
      </c>
      <c r="H33" s="5">
        <f t="shared" si="1"/>
        <v>0</v>
      </c>
      <c r="I33" s="5">
        <f>S!I15</f>
        <v>32.03</v>
      </c>
      <c r="J33" s="34">
        <f>S!J15</f>
        <v>0</v>
      </c>
      <c r="K33" s="5">
        <f t="shared" si="2"/>
        <v>32.03</v>
      </c>
      <c r="L33" s="5">
        <f t="shared" si="3"/>
        <v>67.97</v>
      </c>
      <c r="M33" s="51">
        <f>S!M15</f>
        <v>35.16</v>
      </c>
      <c r="N33" s="53">
        <f>S!N15</f>
        <v>36</v>
      </c>
      <c r="O33" s="53">
        <f>S!O15</f>
        <v>18</v>
      </c>
      <c r="P33" s="34">
        <f t="shared" si="4"/>
        <v>54</v>
      </c>
      <c r="Q33" s="51">
        <f>S!Q15</f>
        <v>42.73</v>
      </c>
      <c r="R33" s="53">
        <f>S!R15</f>
        <v>23</v>
      </c>
      <c r="S33" s="53">
        <f>S!S15</f>
        <v>27</v>
      </c>
      <c r="T33" s="34">
        <f t="shared" si="5"/>
        <v>50</v>
      </c>
      <c r="U33" s="5">
        <f t="shared" si="6"/>
        <v>171.97</v>
      </c>
      <c r="V33" s="52">
        <v>31</v>
      </c>
    </row>
    <row r="34" spans="1:22" ht="12.75">
      <c r="A34" s="55">
        <v>4049</v>
      </c>
      <c r="B34" s="1" t="s">
        <v>155</v>
      </c>
      <c r="C34" s="1" t="s">
        <v>336</v>
      </c>
      <c r="D34" s="1" t="s">
        <v>337</v>
      </c>
      <c r="E34" s="5">
        <f>S!E51</f>
        <v>54.11</v>
      </c>
      <c r="F34" s="34">
        <f>S!F51</f>
        <v>15</v>
      </c>
      <c r="G34" s="5">
        <f t="shared" si="0"/>
        <v>69.11</v>
      </c>
      <c r="H34" s="5">
        <f t="shared" si="1"/>
        <v>50.89</v>
      </c>
      <c r="I34" s="5">
        <f>S!I51</f>
        <v>36.31</v>
      </c>
      <c r="J34" s="34">
        <f>S!J51</f>
        <v>5</v>
      </c>
      <c r="K34" s="5">
        <f t="shared" si="2"/>
        <v>41.31</v>
      </c>
      <c r="L34" s="5">
        <f t="shared" si="3"/>
        <v>58.69</v>
      </c>
      <c r="M34" s="51">
        <f>S!M51</f>
        <v>37.78</v>
      </c>
      <c r="N34" s="53">
        <f>S!N51</f>
        <v>19</v>
      </c>
      <c r="O34" s="53">
        <f>S!O51</f>
        <v>8</v>
      </c>
      <c r="P34" s="34">
        <f t="shared" si="4"/>
        <v>27</v>
      </c>
      <c r="Q34" s="51">
        <f>S!Q51</f>
        <v>46.08</v>
      </c>
      <c r="R34" s="53">
        <f>S!R51</f>
        <v>15</v>
      </c>
      <c r="S34" s="53">
        <f>S!S51</f>
        <v>20</v>
      </c>
      <c r="T34" s="34">
        <f t="shared" si="5"/>
        <v>35</v>
      </c>
      <c r="U34" s="5">
        <f t="shared" si="6"/>
        <v>171.57999999999998</v>
      </c>
      <c r="V34" s="52">
        <v>32</v>
      </c>
    </row>
    <row r="35" spans="1:22" ht="12.75">
      <c r="A35" s="55">
        <v>4022</v>
      </c>
      <c r="B35" t="s">
        <v>293</v>
      </c>
      <c r="C35" t="s">
        <v>51</v>
      </c>
      <c r="D35" s="1" t="s">
        <v>327</v>
      </c>
      <c r="E35" s="5">
        <f>S!E24</f>
        <v>52.28</v>
      </c>
      <c r="F35" s="34">
        <f>S!F24</f>
        <v>10</v>
      </c>
      <c r="G35" s="5">
        <f t="shared" si="0"/>
        <v>62.28</v>
      </c>
      <c r="H35" s="5">
        <f t="shared" si="1"/>
        <v>57.72</v>
      </c>
      <c r="I35" s="5">
        <f>S!I24</f>
        <v>46.18</v>
      </c>
      <c r="J35" s="34">
        <f>S!J24</f>
        <v>10</v>
      </c>
      <c r="K35" s="5">
        <f t="shared" si="2"/>
        <v>56.18</v>
      </c>
      <c r="L35" s="5">
        <f t="shared" si="3"/>
        <v>43.82</v>
      </c>
      <c r="M35" s="51">
        <f>S!M24</f>
        <v>36.5</v>
      </c>
      <c r="N35" s="53">
        <f>S!N24</f>
        <v>31</v>
      </c>
      <c r="O35" s="53">
        <f>S!O24</f>
        <v>9</v>
      </c>
      <c r="P35" s="34">
        <f t="shared" si="4"/>
        <v>40</v>
      </c>
      <c r="Q35" s="51">
        <f>S!Q24</f>
        <v>46.77</v>
      </c>
      <c r="R35" s="53">
        <f>S!R24</f>
        <v>10</v>
      </c>
      <c r="S35" s="53">
        <f>S!S24</f>
        <v>14</v>
      </c>
      <c r="T35" s="34">
        <f t="shared" si="5"/>
        <v>24</v>
      </c>
      <c r="U35" s="5">
        <f t="shared" si="6"/>
        <v>165.54</v>
      </c>
      <c r="V35" s="52">
        <v>33</v>
      </c>
    </row>
    <row r="36" spans="1:22" ht="12.75">
      <c r="A36" s="55">
        <v>4044</v>
      </c>
      <c r="B36" s="1" t="s">
        <v>154</v>
      </c>
      <c r="C36" s="1" t="s">
        <v>335</v>
      </c>
      <c r="D36" s="1" t="s">
        <v>189</v>
      </c>
      <c r="E36" s="5">
        <f>S!E46</f>
        <v>0</v>
      </c>
      <c r="F36" s="34">
        <f>S!F46</f>
        <v>120</v>
      </c>
      <c r="G36" s="5">
        <f t="shared" si="0"/>
        <v>120</v>
      </c>
      <c r="H36" s="5">
        <f t="shared" si="1"/>
        <v>0</v>
      </c>
      <c r="I36" s="5">
        <f>S!I46</f>
        <v>33.13</v>
      </c>
      <c r="J36" s="34">
        <f>S!J46</f>
        <v>0</v>
      </c>
      <c r="K36" s="5">
        <f t="shared" si="2"/>
        <v>33.13</v>
      </c>
      <c r="L36" s="5">
        <f t="shared" si="3"/>
        <v>66.87</v>
      </c>
      <c r="M36" s="51">
        <f>S!M46</f>
        <v>34.59</v>
      </c>
      <c r="N36" s="53">
        <f>S!N46</f>
        <v>35</v>
      </c>
      <c r="O36" s="53">
        <f>S!O46</f>
        <v>4</v>
      </c>
      <c r="P36" s="34">
        <f t="shared" si="4"/>
        <v>39</v>
      </c>
      <c r="Q36" s="51">
        <f>S!Q46</f>
        <v>40.12</v>
      </c>
      <c r="R36" s="53">
        <f>S!R46</f>
        <v>24</v>
      </c>
      <c r="S36" s="53">
        <f>S!S46</f>
        <v>27</v>
      </c>
      <c r="T36" s="34">
        <f t="shared" si="5"/>
        <v>51</v>
      </c>
      <c r="U36" s="5">
        <f t="shared" si="6"/>
        <v>156.87</v>
      </c>
      <c r="V36" s="52">
        <v>34</v>
      </c>
    </row>
    <row r="37" spans="1:22" ht="12.75">
      <c r="A37" s="55">
        <v>4037</v>
      </c>
      <c r="B37" s="1" t="s">
        <v>240</v>
      </c>
      <c r="C37" s="1" t="s">
        <v>241</v>
      </c>
      <c r="D37" s="1" t="s">
        <v>333</v>
      </c>
      <c r="E37" s="5">
        <f>S!E39</f>
        <v>41.34</v>
      </c>
      <c r="F37" s="34">
        <f>S!F39</f>
        <v>0</v>
      </c>
      <c r="G37" s="5">
        <f t="shared" si="0"/>
        <v>41.34</v>
      </c>
      <c r="H37" s="5">
        <f t="shared" si="1"/>
        <v>78.66</v>
      </c>
      <c r="I37" s="5">
        <f>S!I39</f>
        <v>0</v>
      </c>
      <c r="J37" s="34">
        <f>S!J39</f>
        <v>100</v>
      </c>
      <c r="K37" s="5">
        <f t="shared" si="2"/>
        <v>100</v>
      </c>
      <c r="L37" s="5">
        <f t="shared" si="3"/>
        <v>0</v>
      </c>
      <c r="M37" s="51">
        <f>S!M39</f>
        <v>34.63</v>
      </c>
      <c r="N37" s="53">
        <f>S!N39</f>
        <v>34</v>
      </c>
      <c r="O37" s="53">
        <f>S!O39</f>
        <v>9</v>
      </c>
      <c r="P37" s="34">
        <f t="shared" si="4"/>
        <v>43</v>
      </c>
      <c r="Q37" s="51">
        <f>S!Q39</f>
        <v>39.47</v>
      </c>
      <c r="R37" s="53">
        <f>S!R39</f>
        <v>23</v>
      </c>
      <c r="S37" s="53">
        <f>S!S39</f>
        <v>9</v>
      </c>
      <c r="T37" s="34">
        <f t="shared" si="5"/>
        <v>32</v>
      </c>
      <c r="U37" s="5">
        <f t="shared" si="6"/>
        <v>153.66</v>
      </c>
      <c r="V37" s="52">
        <v>35</v>
      </c>
    </row>
    <row r="38" spans="1:22" ht="12.75">
      <c r="A38" s="55">
        <v>4051</v>
      </c>
      <c r="B38" s="1" t="s">
        <v>123</v>
      </c>
      <c r="C38" s="1" t="s">
        <v>284</v>
      </c>
      <c r="D38" s="1" t="s">
        <v>337</v>
      </c>
      <c r="E38" s="5">
        <f>S!E53</f>
        <v>45.88</v>
      </c>
      <c r="F38" s="34">
        <f>S!F53</f>
        <v>20</v>
      </c>
      <c r="G38" s="5">
        <f t="shared" si="0"/>
        <v>65.88</v>
      </c>
      <c r="H38" s="5">
        <f t="shared" si="1"/>
        <v>54.120000000000005</v>
      </c>
      <c r="I38" s="5">
        <f>S!I53</f>
        <v>33.47</v>
      </c>
      <c r="J38" s="34">
        <f>S!J53</f>
        <v>5</v>
      </c>
      <c r="K38" s="5">
        <f t="shared" si="2"/>
        <v>38.47</v>
      </c>
      <c r="L38" s="5">
        <f t="shared" si="3"/>
        <v>61.53</v>
      </c>
      <c r="M38" s="51">
        <f>S!M53</f>
        <v>41.44</v>
      </c>
      <c r="N38" s="53">
        <f>S!N53</f>
        <v>22</v>
      </c>
      <c r="O38" s="53">
        <f>S!O53</f>
        <v>4</v>
      </c>
      <c r="P38" s="34">
        <f t="shared" si="4"/>
        <v>26</v>
      </c>
      <c r="Q38" s="51">
        <f>S!Q53</f>
        <v>50.24</v>
      </c>
      <c r="R38" s="53">
        <f>S!R53</f>
        <v>3</v>
      </c>
      <c r="S38" s="53">
        <f>S!S53</f>
        <v>9</v>
      </c>
      <c r="T38" s="34">
        <f t="shared" si="5"/>
        <v>12</v>
      </c>
      <c r="U38" s="5">
        <f t="shared" si="6"/>
        <v>153.65</v>
      </c>
      <c r="V38" s="52">
        <v>36</v>
      </c>
    </row>
    <row r="39" spans="1:22" ht="12.75">
      <c r="A39" s="55">
        <v>4009</v>
      </c>
      <c r="B39" s="37" t="s">
        <v>311</v>
      </c>
      <c r="C39" s="37" t="s">
        <v>312</v>
      </c>
      <c r="D39" s="38" t="s">
        <v>321</v>
      </c>
      <c r="E39" s="5">
        <f>S!E11</f>
        <v>65.57</v>
      </c>
      <c r="F39" s="34">
        <f>S!F11</f>
        <v>0</v>
      </c>
      <c r="G39" s="5">
        <f t="shared" si="0"/>
        <v>65.57</v>
      </c>
      <c r="H39" s="5">
        <f t="shared" si="1"/>
        <v>54.43000000000001</v>
      </c>
      <c r="I39" s="5">
        <f>S!I11</f>
        <v>54.47</v>
      </c>
      <c r="J39" s="34">
        <f>S!J11</f>
        <v>5</v>
      </c>
      <c r="K39" s="5">
        <f t="shared" si="2"/>
        <v>59.47</v>
      </c>
      <c r="L39" s="5">
        <f t="shared" si="3"/>
        <v>40.53</v>
      </c>
      <c r="M39" s="51">
        <f>S!M11</f>
        <v>39.43</v>
      </c>
      <c r="N39" s="53">
        <f>S!N11</f>
        <v>21</v>
      </c>
      <c r="O39" s="53">
        <f>S!O11</f>
        <v>5</v>
      </c>
      <c r="P39" s="34">
        <f t="shared" si="4"/>
        <v>26</v>
      </c>
      <c r="Q39" s="51">
        <f>S!Q11</f>
        <v>47.95</v>
      </c>
      <c r="R39" s="53">
        <f>S!R11</f>
        <v>17</v>
      </c>
      <c r="S39" s="53">
        <f>S!S11</f>
        <v>9</v>
      </c>
      <c r="T39" s="34">
        <f t="shared" si="5"/>
        <v>26</v>
      </c>
      <c r="U39" s="5">
        <f t="shared" si="6"/>
        <v>146.96</v>
      </c>
      <c r="V39" s="52">
        <v>37</v>
      </c>
    </row>
    <row r="40" spans="1:22" ht="12.75">
      <c r="A40" s="55">
        <v>4031</v>
      </c>
      <c r="B40" s="1" t="s">
        <v>200</v>
      </c>
      <c r="C40" s="1" t="s">
        <v>201</v>
      </c>
      <c r="D40" s="1" t="s">
        <v>63</v>
      </c>
      <c r="E40" s="5">
        <f>S!E33</f>
        <v>47.91</v>
      </c>
      <c r="F40" s="34">
        <f>S!F33</f>
        <v>5</v>
      </c>
      <c r="G40" s="5">
        <f t="shared" si="0"/>
        <v>52.91</v>
      </c>
      <c r="H40" s="5">
        <f t="shared" si="1"/>
        <v>67.09</v>
      </c>
      <c r="I40" s="5">
        <f>S!I33</f>
        <v>40.63</v>
      </c>
      <c r="J40" s="34">
        <f>S!J33</f>
        <v>5</v>
      </c>
      <c r="K40" s="5">
        <f t="shared" si="2"/>
        <v>45.63</v>
      </c>
      <c r="L40" s="5">
        <f t="shared" si="3"/>
        <v>54.37</v>
      </c>
      <c r="M40" s="51">
        <f>S!M33</f>
        <v>0</v>
      </c>
      <c r="N40" s="53">
        <f>S!N33</f>
        <v>0</v>
      </c>
      <c r="O40" s="53">
        <f>S!O33</f>
        <v>0</v>
      </c>
      <c r="P40" s="34">
        <f t="shared" si="4"/>
        <v>0</v>
      </c>
      <c r="Q40" s="51">
        <f>S!Q33</f>
        <v>43.18</v>
      </c>
      <c r="R40" s="53">
        <f>S!R33</f>
        <v>16</v>
      </c>
      <c r="S40" s="53">
        <f>S!S33</f>
        <v>9</v>
      </c>
      <c r="T40" s="34">
        <f t="shared" si="5"/>
        <v>25</v>
      </c>
      <c r="U40" s="5">
        <f t="shared" si="6"/>
        <v>146.46</v>
      </c>
      <c r="V40" s="52">
        <v>38</v>
      </c>
    </row>
    <row r="41" spans="1:22" ht="12.75">
      <c r="A41" s="55">
        <v>4010</v>
      </c>
      <c r="B41" s="37" t="s">
        <v>280</v>
      </c>
      <c r="C41" s="37" t="s">
        <v>281</v>
      </c>
      <c r="D41" s="38" t="s">
        <v>322</v>
      </c>
      <c r="E41" s="5">
        <f>S!E12</f>
        <v>50.24</v>
      </c>
      <c r="F41" s="34">
        <f>S!F12</f>
        <v>25</v>
      </c>
      <c r="G41" s="5">
        <f t="shared" si="0"/>
        <v>75.24000000000001</v>
      </c>
      <c r="H41" s="5">
        <f t="shared" si="1"/>
        <v>44.75999999999999</v>
      </c>
      <c r="I41" s="5">
        <f>S!I12</f>
        <v>34.87</v>
      </c>
      <c r="J41" s="34">
        <f>S!J12</f>
        <v>5</v>
      </c>
      <c r="K41" s="5">
        <f t="shared" si="2"/>
        <v>39.87</v>
      </c>
      <c r="L41" s="5">
        <f t="shared" si="3"/>
        <v>60.13</v>
      </c>
      <c r="M41" s="51">
        <f>S!M12</f>
        <v>39.78</v>
      </c>
      <c r="N41" s="53">
        <f>S!N12</f>
        <v>32</v>
      </c>
      <c r="O41" s="53">
        <f>S!O12</f>
        <v>4</v>
      </c>
      <c r="P41" s="34">
        <f t="shared" si="4"/>
        <v>36</v>
      </c>
      <c r="Q41" s="51">
        <f>S!Q12</f>
        <v>0</v>
      </c>
      <c r="R41" s="53">
        <f>S!R12</f>
        <v>0</v>
      </c>
      <c r="S41" s="53">
        <f>S!S12</f>
        <v>0</v>
      </c>
      <c r="T41" s="34">
        <f>SUM(R41:S41)</f>
        <v>0</v>
      </c>
      <c r="U41" s="5">
        <f t="shared" si="6"/>
        <v>140.89</v>
      </c>
      <c r="V41" s="52">
        <v>39</v>
      </c>
    </row>
    <row r="42" spans="1:22" ht="12.75">
      <c r="A42" s="55">
        <v>4041</v>
      </c>
      <c r="B42" s="1" t="s">
        <v>301</v>
      </c>
      <c r="C42" s="1" t="s">
        <v>307</v>
      </c>
      <c r="D42" s="1" t="s">
        <v>324</v>
      </c>
      <c r="E42" s="5">
        <f>S!E43</f>
        <v>0</v>
      </c>
      <c r="F42" s="34">
        <f>S!F43</f>
        <v>120</v>
      </c>
      <c r="G42" s="5">
        <f t="shared" si="0"/>
        <v>120</v>
      </c>
      <c r="H42" s="5">
        <f t="shared" si="1"/>
        <v>0</v>
      </c>
      <c r="I42" s="5">
        <f>S!I43</f>
        <v>36.19</v>
      </c>
      <c r="J42" s="34">
        <f>S!J43</f>
        <v>0</v>
      </c>
      <c r="K42" s="5">
        <f t="shared" si="2"/>
        <v>36.19</v>
      </c>
      <c r="L42" s="5">
        <f t="shared" si="3"/>
        <v>63.81</v>
      </c>
      <c r="M42" s="51">
        <f>S!M43</f>
        <v>38.88</v>
      </c>
      <c r="N42" s="53">
        <f>S!N43</f>
        <v>31</v>
      </c>
      <c r="O42" s="53">
        <f>S!O43</f>
        <v>5</v>
      </c>
      <c r="P42" s="34">
        <f t="shared" si="4"/>
        <v>36</v>
      </c>
      <c r="Q42" s="51">
        <f>S!Q43</f>
        <v>41.24</v>
      </c>
      <c r="R42" s="53">
        <f>S!R43</f>
        <v>17</v>
      </c>
      <c r="S42" s="53">
        <f>S!S43</f>
        <v>14</v>
      </c>
      <c r="T42" s="34">
        <f t="shared" si="5"/>
        <v>31</v>
      </c>
      <c r="U42" s="5">
        <f t="shared" si="6"/>
        <v>130.81</v>
      </c>
      <c r="V42" s="52">
        <v>40</v>
      </c>
    </row>
    <row r="43" spans="1:22" ht="12.75">
      <c r="A43" s="55">
        <v>4034</v>
      </c>
      <c r="B43" s="1" t="s">
        <v>30</v>
      </c>
      <c r="C43" s="1" t="s">
        <v>294</v>
      </c>
      <c r="D43" s="1" t="s">
        <v>167</v>
      </c>
      <c r="E43" s="5">
        <f>S!E36</f>
        <v>0</v>
      </c>
      <c r="F43" s="34">
        <f>S!F36</f>
        <v>120</v>
      </c>
      <c r="G43" s="5">
        <f t="shared" si="0"/>
        <v>120</v>
      </c>
      <c r="H43" s="5">
        <f t="shared" si="1"/>
        <v>0</v>
      </c>
      <c r="I43" s="5">
        <f>S!I36</f>
        <v>35.22</v>
      </c>
      <c r="J43" s="34">
        <f>S!J36</f>
        <v>10</v>
      </c>
      <c r="K43" s="5">
        <f t="shared" si="2"/>
        <v>45.22</v>
      </c>
      <c r="L43" s="5">
        <f t="shared" si="3"/>
        <v>54.78</v>
      </c>
      <c r="M43" s="51">
        <f>S!M36</f>
        <v>37.38</v>
      </c>
      <c r="N43" s="53">
        <f>S!N36</f>
        <v>19</v>
      </c>
      <c r="O43" s="53">
        <f>S!O36</f>
        <v>9</v>
      </c>
      <c r="P43" s="34">
        <f t="shared" si="4"/>
        <v>28</v>
      </c>
      <c r="Q43" s="51">
        <f>S!Q36</f>
        <v>41.02</v>
      </c>
      <c r="R43" s="53">
        <f>S!R36</f>
        <v>24</v>
      </c>
      <c r="S43" s="53">
        <f>S!S36</f>
        <v>20</v>
      </c>
      <c r="T43" s="34">
        <f t="shared" si="5"/>
        <v>44</v>
      </c>
      <c r="U43" s="5">
        <f t="shared" si="6"/>
        <v>126.78</v>
      </c>
      <c r="V43" s="52">
        <v>41</v>
      </c>
    </row>
    <row r="44" spans="1:22" ht="12.75">
      <c r="A44" s="55">
        <v>4007</v>
      </c>
      <c r="B44" s="1" t="s">
        <v>148</v>
      </c>
      <c r="C44" s="1" t="s">
        <v>149</v>
      </c>
      <c r="D44" s="1" t="s">
        <v>169</v>
      </c>
      <c r="E44" s="5">
        <f>S!E9</f>
        <v>0</v>
      </c>
      <c r="F44" s="34">
        <f>S!F9</f>
        <v>120</v>
      </c>
      <c r="G44" s="5">
        <f t="shared" si="0"/>
        <v>120</v>
      </c>
      <c r="H44" s="5">
        <f t="shared" si="1"/>
        <v>0</v>
      </c>
      <c r="I44" s="5">
        <f>S!I9</f>
        <v>39.73</v>
      </c>
      <c r="J44" s="34">
        <f>S!J9</f>
        <v>0</v>
      </c>
      <c r="K44" s="5">
        <f t="shared" si="2"/>
        <v>39.73</v>
      </c>
      <c r="L44" s="5">
        <f t="shared" si="3"/>
        <v>60.27</v>
      </c>
      <c r="M44" s="51">
        <f>S!M9</f>
        <v>36.4</v>
      </c>
      <c r="N44" s="53">
        <f>S!N9</f>
        <v>28</v>
      </c>
      <c r="O44" s="53">
        <f>S!O9</f>
        <v>9</v>
      </c>
      <c r="P44" s="34">
        <f t="shared" si="4"/>
        <v>37</v>
      </c>
      <c r="Q44" s="51">
        <f>S!Q9</f>
        <v>51.14</v>
      </c>
      <c r="R44" s="53">
        <f>S!R9</f>
        <v>9</v>
      </c>
      <c r="S44" s="53">
        <f>S!S9</f>
        <v>14</v>
      </c>
      <c r="T44" s="34">
        <f t="shared" si="5"/>
        <v>23</v>
      </c>
      <c r="U44" s="5">
        <f t="shared" si="6"/>
        <v>120.27000000000001</v>
      </c>
      <c r="V44" s="52">
        <v>42</v>
      </c>
    </row>
    <row r="45" spans="1:22" ht="12.75">
      <c r="A45" s="55">
        <v>4043</v>
      </c>
      <c r="B45" t="s">
        <v>44</v>
      </c>
      <c r="C45" t="s">
        <v>142</v>
      </c>
      <c r="D45" s="1" t="s">
        <v>63</v>
      </c>
      <c r="E45" s="5">
        <f>S!E45</f>
        <v>0</v>
      </c>
      <c r="F45" s="34">
        <f>S!F45</f>
        <v>120</v>
      </c>
      <c r="G45" s="5">
        <f t="shared" si="0"/>
        <v>120</v>
      </c>
      <c r="H45" s="5">
        <f t="shared" si="1"/>
        <v>0</v>
      </c>
      <c r="I45" s="5">
        <f>S!I45</f>
        <v>29.94</v>
      </c>
      <c r="J45" s="34">
        <f>S!J45</f>
        <v>0</v>
      </c>
      <c r="K45" s="5">
        <f t="shared" si="2"/>
        <v>29.94</v>
      </c>
      <c r="L45" s="5">
        <f t="shared" si="3"/>
        <v>70.06</v>
      </c>
      <c r="M45" s="51">
        <f>S!M45</f>
        <v>0</v>
      </c>
      <c r="N45" s="53">
        <f>S!N45</f>
        <v>0</v>
      </c>
      <c r="O45" s="53">
        <f>S!O45</f>
        <v>0</v>
      </c>
      <c r="P45" s="34">
        <f t="shared" si="4"/>
        <v>0</v>
      </c>
      <c r="Q45" s="51">
        <f>S!Q45</f>
        <v>32.74</v>
      </c>
      <c r="R45" s="53">
        <f>S!R45</f>
        <v>24</v>
      </c>
      <c r="S45" s="53">
        <f>S!S45</f>
        <v>20</v>
      </c>
      <c r="T45" s="34">
        <f t="shared" si="5"/>
        <v>44</v>
      </c>
      <c r="U45" s="5">
        <f t="shared" si="6"/>
        <v>114.06</v>
      </c>
      <c r="V45" s="52">
        <v>43</v>
      </c>
    </row>
    <row r="46" spans="1:22" ht="12.75">
      <c r="A46" s="55">
        <v>4011</v>
      </c>
      <c r="B46" t="s">
        <v>202</v>
      </c>
      <c r="C46" t="s">
        <v>203</v>
      </c>
      <c r="D46" s="38" t="s">
        <v>166</v>
      </c>
      <c r="E46" s="5">
        <f>S!E13</f>
        <v>0</v>
      </c>
      <c r="F46" s="34">
        <f>S!F13</f>
        <v>120</v>
      </c>
      <c r="G46" s="5">
        <f t="shared" si="0"/>
        <v>120</v>
      </c>
      <c r="H46" s="5">
        <f t="shared" si="1"/>
        <v>0</v>
      </c>
      <c r="I46" s="5">
        <f>S!I13</f>
        <v>31.47</v>
      </c>
      <c r="J46" s="34">
        <f>S!J13</f>
        <v>5</v>
      </c>
      <c r="K46" s="5">
        <f t="shared" si="2"/>
        <v>36.47</v>
      </c>
      <c r="L46" s="5">
        <f t="shared" si="3"/>
        <v>63.53</v>
      </c>
      <c r="M46" s="51">
        <f>S!M13</f>
        <v>37.75</v>
      </c>
      <c r="N46" s="53">
        <f>S!N13</f>
        <v>23</v>
      </c>
      <c r="O46" s="53">
        <f>S!O13</f>
        <v>8</v>
      </c>
      <c r="P46" s="34">
        <f t="shared" si="4"/>
        <v>31</v>
      </c>
      <c r="Q46" s="51">
        <f>S!Q13</f>
        <v>0</v>
      </c>
      <c r="R46" s="53">
        <f>S!R13</f>
        <v>0</v>
      </c>
      <c r="S46" s="53">
        <f>S!S13</f>
        <v>0</v>
      </c>
      <c r="T46" s="34">
        <f t="shared" si="5"/>
        <v>0</v>
      </c>
      <c r="U46" s="5">
        <f t="shared" si="6"/>
        <v>94.53</v>
      </c>
      <c r="V46" s="52">
        <v>44</v>
      </c>
    </row>
    <row r="47" spans="1:22" ht="12.75">
      <c r="A47" s="55">
        <v>4030</v>
      </c>
      <c r="B47" s="1" t="s">
        <v>162</v>
      </c>
      <c r="C47" s="1" t="s">
        <v>262</v>
      </c>
      <c r="D47" s="38" t="s">
        <v>164</v>
      </c>
      <c r="E47" s="5">
        <f>S!E32</f>
        <v>0</v>
      </c>
      <c r="F47" s="34">
        <f>S!F32</f>
        <v>120</v>
      </c>
      <c r="G47" s="5">
        <f t="shared" si="0"/>
        <v>120</v>
      </c>
      <c r="H47" s="5">
        <f t="shared" si="1"/>
        <v>0</v>
      </c>
      <c r="I47" s="5">
        <f>S!I32</f>
        <v>0</v>
      </c>
      <c r="J47" s="34">
        <f>S!J32</f>
        <v>100</v>
      </c>
      <c r="K47" s="5">
        <f t="shared" si="2"/>
        <v>100</v>
      </c>
      <c r="L47" s="5">
        <f t="shared" si="3"/>
        <v>0</v>
      </c>
      <c r="M47" s="51">
        <f>S!M32</f>
        <v>36.66</v>
      </c>
      <c r="N47" s="53">
        <f>S!N32</f>
        <v>37</v>
      </c>
      <c r="O47" s="53">
        <f>S!O32</f>
        <v>5</v>
      </c>
      <c r="P47" s="34">
        <f t="shared" si="4"/>
        <v>42</v>
      </c>
      <c r="Q47" s="51">
        <f>S!Q32</f>
        <v>35.68</v>
      </c>
      <c r="R47" s="53">
        <f>S!R32</f>
        <v>24</v>
      </c>
      <c r="S47" s="53">
        <f>S!S32</f>
        <v>27</v>
      </c>
      <c r="T47" s="34">
        <f t="shared" si="5"/>
        <v>51</v>
      </c>
      <c r="U47" s="5">
        <f t="shared" si="6"/>
        <v>93</v>
      </c>
      <c r="V47" s="52">
        <v>45</v>
      </c>
    </row>
    <row r="48" spans="1:22" ht="12.75">
      <c r="A48" s="55">
        <v>4050</v>
      </c>
      <c r="B48" s="1" t="s">
        <v>117</v>
      </c>
      <c r="C48" s="1" t="s">
        <v>282</v>
      </c>
      <c r="D48" s="38" t="s">
        <v>338</v>
      </c>
      <c r="E48" s="5">
        <f>S!E52</f>
        <v>0</v>
      </c>
      <c r="F48" s="34">
        <f>S!F52</f>
        <v>120</v>
      </c>
      <c r="G48" s="5">
        <f t="shared" si="0"/>
        <v>120</v>
      </c>
      <c r="H48" s="5">
        <f t="shared" si="1"/>
        <v>0</v>
      </c>
      <c r="I48" s="5">
        <f>S!I52</f>
        <v>43.34</v>
      </c>
      <c r="J48" s="34">
        <f>S!J52</f>
        <v>5</v>
      </c>
      <c r="K48" s="5">
        <f t="shared" si="2"/>
        <v>48.34</v>
      </c>
      <c r="L48" s="5">
        <f t="shared" si="3"/>
        <v>51.66</v>
      </c>
      <c r="M48" s="51">
        <f>S!M52</f>
        <v>0</v>
      </c>
      <c r="N48" s="53">
        <f>S!N52</f>
        <v>0</v>
      </c>
      <c r="O48" s="53">
        <f>S!O52</f>
        <v>0</v>
      </c>
      <c r="P48" s="34">
        <f t="shared" si="4"/>
        <v>0</v>
      </c>
      <c r="Q48" s="51">
        <f>S!Q52</f>
        <v>52.65</v>
      </c>
      <c r="R48" s="53">
        <f>S!R52</f>
        <v>22</v>
      </c>
      <c r="S48" s="53">
        <f>S!S52</f>
        <v>14</v>
      </c>
      <c r="T48" s="34">
        <f t="shared" si="5"/>
        <v>36</v>
      </c>
      <c r="U48" s="5">
        <f t="shared" si="6"/>
        <v>87.66</v>
      </c>
      <c r="V48" s="52">
        <v>46</v>
      </c>
    </row>
    <row r="49" spans="1:22" ht="12.75">
      <c r="A49" s="55">
        <v>4027</v>
      </c>
      <c r="B49" s="1" t="s">
        <v>91</v>
      </c>
      <c r="C49" s="1" t="s">
        <v>92</v>
      </c>
      <c r="D49" s="1" t="s">
        <v>63</v>
      </c>
      <c r="E49" s="5">
        <f>S!E29</f>
        <v>0</v>
      </c>
      <c r="F49" s="34">
        <f>S!F29</f>
        <v>120</v>
      </c>
      <c r="G49" s="5">
        <f t="shared" si="0"/>
        <v>120</v>
      </c>
      <c r="H49" s="5">
        <f t="shared" si="1"/>
        <v>0</v>
      </c>
      <c r="I49" s="5">
        <f>S!I29</f>
        <v>36.19</v>
      </c>
      <c r="J49" s="34">
        <f>S!J29</f>
        <v>10</v>
      </c>
      <c r="K49" s="5">
        <f t="shared" si="2"/>
        <v>46.19</v>
      </c>
      <c r="L49" s="5">
        <f t="shared" si="3"/>
        <v>53.81</v>
      </c>
      <c r="M49" s="51">
        <f>S!M29</f>
        <v>41.37</v>
      </c>
      <c r="N49" s="53">
        <f>S!N29</f>
        <v>17</v>
      </c>
      <c r="O49" s="53">
        <f>S!O29</f>
        <v>3</v>
      </c>
      <c r="P49" s="34">
        <f t="shared" si="4"/>
        <v>20</v>
      </c>
      <c r="Q49" s="51">
        <f>S!Q29</f>
        <v>0</v>
      </c>
      <c r="R49" s="53">
        <f>S!R29</f>
        <v>0</v>
      </c>
      <c r="S49" s="53">
        <f>S!S29</f>
        <v>0</v>
      </c>
      <c r="T49" s="34">
        <f t="shared" si="5"/>
        <v>0</v>
      </c>
      <c r="U49" s="5">
        <f t="shared" si="6"/>
        <v>73.81</v>
      </c>
      <c r="V49" s="52">
        <v>47</v>
      </c>
    </row>
    <row r="50" spans="1:22" ht="12.75">
      <c r="A50" s="55">
        <v>4040</v>
      </c>
      <c r="B50" s="1" t="s">
        <v>334</v>
      </c>
      <c r="C50" s="1" t="s">
        <v>211</v>
      </c>
      <c r="D50" s="1" t="s">
        <v>63</v>
      </c>
      <c r="E50" s="5">
        <f>S!E42</f>
        <v>0</v>
      </c>
      <c r="F50" s="34">
        <f>S!F42</f>
        <v>120</v>
      </c>
      <c r="G50" s="5">
        <f t="shared" si="0"/>
        <v>120</v>
      </c>
      <c r="H50" s="5">
        <f t="shared" si="1"/>
        <v>0</v>
      </c>
      <c r="I50" s="5">
        <f>S!I42</f>
        <v>0</v>
      </c>
      <c r="J50" s="34">
        <f>S!J42</f>
        <v>100</v>
      </c>
      <c r="K50" s="5">
        <f t="shared" si="2"/>
        <v>100</v>
      </c>
      <c r="L50" s="5">
        <f t="shared" si="3"/>
        <v>0</v>
      </c>
      <c r="M50" s="51">
        <f>S!M42</f>
        <v>39.79</v>
      </c>
      <c r="N50" s="53">
        <f>S!N42</f>
        <v>24</v>
      </c>
      <c r="O50" s="53">
        <f>S!O42</f>
        <v>5</v>
      </c>
      <c r="P50" s="34">
        <f t="shared" si="4"/>
        <v>29</v>
      </c>
      <c r="Q50" s="51">
        <f>S!Q42</f>
        <v>55.83</v>
      </c>
      <c r="R50" s="53">
        <f>S!R42</f>
        <v>24</v>
      </c>
      <c r="S50" s="53">
        <f>S!S42</f>
        <v>5</v>
      </c>
      <c r="T50" s="34">
        <f t="shared" si="5"/>
        <v>29</v>
      </c>
      <c r="U50" s="5">
        <f t="shared" si="6"/>
        <v>58</v>
      </c>
      <c r="V50" s="52">
        <v>48</v>
      </c>
    </row>
    <row r="51" spans="1:22" ht="12.75">
      <c r="A51" s="55">
        <v>4048</v>
      </c>
      <c r="B51" s="1" t="s">
        <v>313</v>
      </c>
      <c r="C51" s="1" t="s">
        <v>314</v>
      </c>
      <c r="D51" s="1" t="s">
        <v>321</v>
      </c>
      <c r="E51" s="5">
        <f>S!E50</f>
        <v>0</v>
      </c>
      <c r="F51" s="34">
        <f>S!F50</f>
        <v>120</v>
      </c>
      <c r="G51" s="5">
        <f t="shared" si="0"/>
        <v>120</v>
      </c>
      <c r="H51" s="5">
        <f t="shared" si="1"/>
        <v>0</v>
      </c>
      <c r="I51" s="5">
        <f>S!I50</f>
        <v>49.5</v>
      </c>
      <c r="J51" s="34">
        <f>S!J50</f>
        <v>20</v>
      </c>
      <c r="K51" s="5">
        <f t="shared" si="2"/>
        <v>69.5</v>
      </c>
      <c r="L51" s="5">
        <f t="shared" si="3"/>
        <v>30.5</v>
      </c>
      <c r="M51" s="51">
        <f>S!M50</f>
        <v>0</v>
      </c>
      <c r="N51" s="53">
        <f>S!N50</f>
        <v>0</v>
      </c>
      <c r="O51" s="53">
        <f>S!O50</f>
        <v>0</v>
      </c>
      <c r="P51" s="34">
        <f t="shared" si="4"/>
        <v>0</v>
      </c>
      <c r="Q51" s="51">
        <f>S!Q50</f>
        <v>0</v>
      </c>
      <c r="R51" s="53">
        <f>S!R50</f>
        <v>0</v>
      </c>
      <c r="S51" s="53">
        <f>S!S50</f>
        <v>0</v>
      </c>
      <c r="T51" s="34">
        <f t="shared" si="5"/>
        <v>0</v>
      </c>
      <c r="U51" s="5">
        <f t="shared" si="6"/>
        <v>30.5</v>
      </c>
      <c r="V51" s="52">
        <v>49</v>
      </c>
    </row>
    <row r="52" spans="1:22" ht="12.75">
      <c r="A52" s="55">
        <v>4052</v>
      </c>
      <c r="B52" s="1" t="s">
        <v>296</v>
      </c>
      <c r="C52" s="1" t="s">
        <v>339</v>
      </c>
      <c r="D52" s="1" t="s">
        <v>63</v>
      </c>
      <c r="E52" s="5">
        <f>S!E54</f>
        <v>0</v>
      </c>
      <c r="F52" s="34">
        <f>S!F54</f>
        <v>120</v>
      </c>
      <c r="G52" s="5">
        <f t="shared" si="0"/>
        <v>120</v>
      </c>
      <c r="H52" s="5">
        <f t="shared" si="1"/>
        <v>0</v>
      </c>
      <c r="I52" s="5">
        <f>S!I54</f>
        <v>0</v>
      </c>
      <c r="J52" s="34">
        <f>S!J54</f>
        <v>100</v>
      </c>
      <c r="K52" s="5">
        <f t="shared" si="2"/>
        <v>100</v>
      </c>
      <c r="L52" s="5">
        <f t="shared" si="3"/>
        <v>0</v>
      </c>
      <c r="M52" s="51">
        <f>S!M54</f>
        <v>0</v>
      </c>
      <c r="N52" s="53">
        <f>S!N54</f>
        <v>0</v>
      </c>
      <c r="O52" s="53">
        <f>S!O54</f>
        <v>0</v>
      </c>
      <c r="P52" s="34">
        <f t="shared" si="4"/>
        <v>0</v>
      </c>
      <c r="Q52" s="51">
        <f>S!Q54</f>
        <v>39.48</v>
      </c>
      <c r="R52" s="53">
        <f>S!R54</f>
        <v>16</v>
      </c>
      <c r="S52" s="53">
        <f>S!S54</f>
        <v>2</v>
      </c>
      <c r="T52" s="34">
        <f t="shared" si="5"/>
        <v>18</v>
      </c>
      <c r="U52" s="5">
        <f t="shared" si="6"/>
        <v>18</v>
      </c>
      <c r="V52" s="52">
        <v>50</v>
      </c>
    </row>
    <row r="53" spans="1:22" ht="12.75">
      <c r="A53" s="55">
        <v>4039</v>
      </c>
      <c r="B53" s="1" t="s">
        <v>303</v>
      </c>
      <c r="C53" s="1" t="s">
        <v>304</v>
      </c>
      <c r="D53" s="1" t="s">
        <v>326</v>
      </c>
      <c r="E53" s="5">
        <f>S!E41</f>
        <v>0</v>
      </c>
      <c r="F53" s="34">
        <f>S!F41</f>
        <v>120</v>
      </c>
      <c r="G53" s="5">
        <f t="shared" si="0"/>
        <v>120</v>
      </c>
      <c r="H53" s="5">
        <f t="shared" si="1"/>
        <v>0</v>
      </c>
      <c r="I53" s="5">
        <f>S!I41</f>
        <v>0</v>
      </c>
      <c r="J53" s="34">
        <f>S!J41</f>
        <v>100</v>
      </c>
      <c r="K53" s="5">
        <f t="shared" si="2"/>
        <v>100</v>
      </c>
      <c r="L53" s="5">
        <f t="shared" si="3"/>
        <v>0</v>
      </c>
      <c r="M53" s="51">
        <f>S!M41</f>
        <v>40.9</v>
      </c>
      <c r="N53" s="53">
        <f>S!N41</f>
        <v>16</v>
      </c>
      <c r="O53" s="53">
        <f>S!O41</f>
        <v>0</v>
      </c>
      <c r="P53" s="34">
        <f t="shared" si="4"/>
        <v>16</v>
      </c>
      <c r="Q53" s="51">
        <f>S!Q41</f>
        <v>0</v>
      </c>
      <c r="R53" s="53">
        <f>S!R41</f>
        <v>0</v>
      </c>
      <c r="S53" s="53">
        <f>S!S41</f>
        <v>0</v>
      </c>
      <c r="T53" s="34">
        <f t="shared" si="5"/>
        <v>0</v>
      </c>
      <c r="U53" s="5">
        <f t="shared" si="6"/>
        <v>16</v>
      </c>
      <c r="V53" s="52">
        <v>51</v>
      </c>
    </row>
    <row r="54" spans="1:22" ht="12.75">
      <c r="A54" s="55">
        <v>4033</v>
      </c>
      <c r="B54" s="1" t="s">
        <v>317</v>
      </c>
      <c r="C54" s="1" t="s">
        <v>318</v>
      </c>
      <c r="D54" s="1" t="s">
        <v>331</v>
      </c>
      <c r="E54" s="5">
        <f>S!E35</f>
        <v>0</v>
      </c>
      <c r="F54" s="34">
        <f>S!F35</f>
        <v>120</v>
      </c>
      <c r="G54" s="5">
        <f t="shared" si="0"/>
        <v>120</v>
      </c>
      <c r="H54" s="5">
        <f t="shared" si="1"/>
        <v>0</v>
      </c>
      <c r="I54" s="5">
        <f>S!I35</f>
        <v>0</v>
      </c>
      <c r="J54" s="34">
        <f>S!J35</f>
        <v>100</v>
      </c>
      <c r="K54" s="5">
        <f t="shared" si="2"/>
        <v>100</v>
      </c>
      <c r="L54" s="5">
        <f t="shared" si="3"/>
        <v>0</v>
      </c>
      <c r="M54" s="51">
        <f>S!M35</f>
        <v>0</v>
      </c>
      <c r="N54" s="53">
        <f>S!N35</f>
        <v>0</v>
      </c>
      <c r="O54" s="53">
        <f>S!O35</f>
        <v>0</v>
      </c>
      <c r="P54" s="34">
        <f t="shared" si="4"/>
        <v>0</v>
      </c>
      <c r="Q54" s="51">
        <f>S!Q35</f>
        <v>0</v>
      </c>
      <c r="R54" s="53">
        <f>S!R35</f>
        <v>0</v>
      </c>
      <c r="S54" s="53">
        <f>S!S35</f>
        <v>0</v>
      </c>
      <c r="T54" s="34">
        <f t="shared" si="5"/>
        <v>0</v>
      </c>
      <c r="U54" s="5">
        <f t="shared" si="6"/>
        <v>0</v>
      </c>
      <c r="V54" s="5"/>
    </row>
    <row r="55" spans="1:22" ht="12.75">
      <c r="A55" s="55">
        <v>4036</v>
      </c>
      <c r="B55" s="1" t="s">
        <v>123</v>
      </c>
      <c r="C55" s="1" t="s">
        <v>332</v>
      </c>
      <c r="D55" s="1" t="s">
        <v>338</v>
      </c>
      <c r="E55" s="5">
        <f>S!E38</f>
        <v>0</v>
      </c>
      <c r="F55" s="34">
        <f>S!F38</f>
        <v>120</v>
      </c>
      <c r="G55" s="5">
        <f t="shared" si="0"/>
        <v>120</v>
      </c>
      <c r="H55" s="5">
        <f t="shared" si="1"/>
        <v>0</v>
      </c>
      <c r="I55" s="5">
        <f>S!I38</f>
        <v>0</v>
      </c>
      <c r="J55" s="34">
        <f>S!J38</f>
        <v>100</v>
      </c>
      <c r="K55" s="5">
        <f t="shared" si="2"/>
        <v>100</v>
      </c>
      <c r="L55" s="5">
        <f t="shared" si="3"/>
        <v>0</v>
      </c>
      <c r="M55" s="51">
        <f>S!M38</f>
        <v>0</v>
      </c>
      <c r="N55" s="53">
        <f>S!N38</f>
        <v>0</v>
      </c>
      <c r="O55" s="53">
        <f>S!O38</f>
        <v>0</v>
      </c>
      <c r="P55" s="34">
        <f t="shared" si="4"/>
        <v>0</v>
      </c>
      <c r="Q55" s="51">
        <f>S!Q38</f>
        <v>0</v>
      </c>
      <c r="R55" s="53">
        <f>S!R38</f>
        <v>0</v>
      </c>
      <c r="S55" s="53">
        <f>S!S38</f>
        <v>0</v>
      </c>
      <c r="T55" s="34">
        <f t="shared" si="5"/>
        <v>0</v>
      </c>
      <c r="U55" s="5">
        <f t="shared" si="6"/>
        <v>0</v>
      </c>
      <c r="V55" s="5"/>
    </row>
    <row r="56" spans="1:22" ht="12.75">
      <c r="A56" s="4"/>
      <c r="E56" s="5"/>
      <c r="F56" s="34"/>
      <c r="G56" s="5"/>
      <c r="H56" s="5"/>
      <c r="I56" s="5"/>
      <c r="J56" s="34"/>
      <c r="K56" s="5"/>
      <c r="L56" s="5"/>
      <c r="M56" s="5"/>
      <c r="N56" s="34"/>
      <c r="O56" s="34"/>
      <c r="P56" s="34"/>
      <c r="Q56" s="5"/>
      <c r="R56" s="34"/>
      <c r="S56" s="34"/>
      <c r="T56" s="34"/>
      <c r="U56" s="5"/>
      <c r="V56" s="5"/>
    </row>
    <row r="57" spans="1:22" ht="12.75">
      <c r="A57" s="4"/>
      <c r="E57" s="5"/>
      <c r="F57" s="34"/>
      <c r="G57" s="5"/>
      <c r="H57" s="5"/>
      <c r="I57" s="5"/>
      <c r="J57" s="34"/>
      <c r="K57" s="5"/>
      <c r="L57" s="5"/>
      <c r="M57" s="5"/>
      <c r="N57" s="34"/>
      <c r="O57" s="34"/>
      <c r="P57" s="34"/>
      <c r="Q57" s="5"/>
      <c r="R57" s="34"/>
      <c r="S57" s="34"/>
      <c r="T57" s="34"/>
      <c r="U57" s="5"/>
      <c r="V57" s="5"/>
    </row>
    <row r="58" spans="1:22" ht="12.75">
      <c r="A58" s="4"/>
      <c r="E58" s="5"/>
      <c r="F58" s="34"/>
      <c r="G58" s="5"/>
      <c r="H58" s="5"/>
      <c r="I58" s="5"/>
      <c r="J58" s="34"/>
      <c r="K58" s="5"/>
      <c r="L58" s="5"/>
      <c r="M58" s="5"/>
      <c r="N58" s="34"/>
      <c r="O58" s="34"/>
      <c r="P58" s="34"/>
      <c r="Q58" s="5"/>
      <c r="R58" s="34"/>
      <c r="S58" s="34"/>
      <c r="T58" s="34"/>
      <c r="U58" s="5"/>
      <c r="V58" s="5"/>
    </row>
    <row r="59" spans="1:22" ht="12.75">
      <c r="A59" s="4"/>
      <c r="E59" s="5"/>
      <c r="F59" s="34"/>
      <c r="G59" s="5"/>
      <c r="H59" s="5"/>
      <c r="I59" s="5"/>
      <c r="J59" s="34"/>
      <c r="K59" s="5"/>
      <c r="L59" s="5"/>
      <c r="M59" s="5"/>
      <c r="N59" s="34"/>
      <c r="O59" s="34"/>
      <c r="P59" s="34"/>
      <c r="Q59" s="5"/>
      <c r="R59" s="34"/>
      <c r="S59" s="34"/>
      <c r="T59" s="34"/>
      <c r="U59" s="5"/>
      <c r="V59" s="5"/>
    </row>
    <row r="60" spans="1:26" ht="12.75">
      <c r="A60" s="4"/>
      <c r="E60" s="33" t="s">
        <v>171</v>
      </c>
      <c r="F60" s="47">
        <f>Макси!F38</f>
        <v>47</v>
      </c>
      <c r="G60" s="72" t="s">
        <v>172</v>
      </c>
      <c r="H60" s="47">
        <f>Макси!H38</f>
        <v>71</v>
      </c>
      <c r="I60" s="33" t="s">
        <v>171</v>
      </c>
      <c r="J60" s="47">
        <f>Макси!J38</f>
        <v>36</v>
      </c>
      <c r="K60" s="72" t="s">
        <v>172</v>
      </c>
      <c r="L60" s="47">
        <f>Макси!L38</f>
        <v>54</v>
      </c>
      <c r="M60" s="5"/>
      <c r="N60" s="5"/>
      <c r="O60" s="5"/>
      <c r="P60" s="33" t="s">
        <v>171</v>
      </c>
      <c r="Q60" s="74">
        <f>Макси!Q38</f>
        <v>36</v>
      </c>
      <c r="R60" s="72" t="s">
        <v>172</v>
      </c>
      <c r="S60" s="47">
        <f>Макси!S38</f>
        <v>54</v>
      </c>
      <c r="T60" s="5"/>
      <c r="U60" s="5"/>
      <c r="V60" s="5"/>
      <c r="W60" s="7" t="s">
        <v>173</v>
      </c>
      <c r="X60">
        <f>Макси!X38</f>
        <v>183</v>
      </c>
      <c r="Y60">
        <f>Макси!Y38</f>
        <v>150</v>
      </c>
      <c r="Z60">
        <f>Макси!Z38</f>
        <v>160</v>
      </c>
    </row>
    <row r="61" spans="1:17" ht="12.75">
      <c r="A61" s="2"/>
      <c r="B61" s="2"/>
      <c r="C61" s="2"/>
      <c r="D61" s="3"/>
      <c r="E61" s="3"/>
      <c r="F61" s="3"/>
      <c r="G61" s="2"/>
      <c r="H61" s="3"/>
      <c r="I61" s="3"/>
      <c r="J61" s="2"/>
      <c r="K61" s="2"/>
      <c r="L61" s="35"/>
      <c r="M61" s="2"/>
      <c r="N61" s="2"/>
      <c r="O61" s="2"/>
      <c r="P61" s="2"/>
      <c r="Q61" s="2"/>
    </row>
    <row r="62" spans="5:19" ht="12.75">
      <c r="E62" s="78" t="s">
        <v>20</v>
      </c>
      <c r="F62" s="78"/>
      <c r="G62" s="78"/>
      <c r="H62" s="78"/>
      <c r="I62" s="78" t="s">
        <v>21</v>
      </c>
      <c r="J62" s="78"/>
      <c r="K62" s="78"/>
      <c r="L62" s="78"/>
      <c r="M62" s="5"/>
      <c r="N62" s="5"/>
      <c r="O62" s="78" t="s">
        <v>25</v>
      </c>
      <c r="P62" s="78"/>
      <c r="Q62" s="78"/>
      <c r="R62" s="78"/>
      <c r="S62" s="78"/>
    </row>
    <row r="63" spans="1:26" ht="38.25">
      <c r="A63" s="2" t="s">
        <v>0</v>
      </c>
      <c r="B63" s="2" t="s">
        <v>1</v>
      </c>
      <c r="C63" s="2" t="s">
        <v>2</v>
      </c>
      <c r="D63" s="3" t="s">
        <v>5</v>
      </c>
      <c r="E63" s="3" t="s">
        <v>9</v>
      </c>
      <c r="F63" s="3" t="s">
        <v>10</v>
      </c>
      <c r="G63" s="71" t="s">
        <v>24</v>
      </c>
      <c r="H63" s="2" t="s">
        <v>11</v>
      </c>
      <c r="I63" s="3" t="s">
        <v>9</v>
      </c>
      <c r="J63" s="3" t="s">
        <v>10</v>
      </c>
      <c r="K63" s="71" t="s">
        <v>24</v>
      </c>
      <c r="L63" s="2" t="s">
        <v>11</v>
      </c>
      <c r="M63" s="2" t="s">
        <v>170</v>
      </c>
      <c r="N63" s="45" t="s">
        <v>49</v>
      </c>
      <c r="O63" s="35" t="s">
        <v>19</v>
      </c>
      <c r="P63" s="2" t="s">
        <v>9</v>
      </c>
      <c r="Q63" s="2" t="s">
        <v>10</v>
      </c>
      <c r="R63" s="2" t="s">
        <v>24</v>
      </c>
      <c r="S63" s="2" t="s">
        <v>11</v>
      </c>
      <c r="T63" s="2" t="s">
        <v>19</v>
      </c>
      <c r="X63" s="71" t="s">
        <v>174</v>
      </c>
      <c r="Y63" s="71" t="s">
        <v>175</v>
      </c>
      <c r="Z63" s="71" t="s">
        <v>176</v>
      </c>
    </row>
    <row r="64" spans="1:26" ht="12.75">
      <c r="A64" s="55">
        <v>4006</v>
      </c>
      <c r="B64" s="1" t="s">
        <v>3</v>
      </c>
      <c r="C64" s="1" t="s">
        <v>45</v>
      </c>
      <c r="D64" s="1" t="s">
        <v>320</v>
      </c>
      <c r="E64" s="5">
        <f>S!E8</f>
        <v>39.18</v>
      </c>
      <c r="F64" s="34">
        <f>S!F8</f>
        <v>0</v>
      </c>
      <c r="G64" s="5">
        <f aca="true" t="shared" si="7" ref="G64:G116">IF(E64=0,120,IF(E64&gt;$H$60,120,IF(E64&lt;$F$60,0,IF($H$60&gt;E64&gt;$F$60,E64-$F$60))))</f>
        <v>0</v>
      </c>
      <c r="H64" s="5">
        <f aca="true" t="shared" si="8" ref="H64:H116">SUM(F64,G64)</f>
        <v>0</v>
      </c>
      <c r="I64" s="5">
        <f>S!I8</f>
        <v>31.84</v>
      </c>
      <c r="J64" s="34">
        <f>S!J8</f>
        <v>0</v>
      </c>
      <c r="K64" s="5">
        <f aca="true" t="shared" si="9" ref="K64:K116">IF(I64=0,100,IF(I64&gt;$L$60,100,IF(I64&lt;$J$60,0,IF($L$60&gt;I64&gt;$J$60,I64-$J$60))))</f>
        <v>0</v>
      </c>
      <c r="L64" s="5">
        <f aca="true" t="shared" si="10" ref="L64:L116">SUM(J64,K64)</f>
        <v>0</v>
      </c>
      <c r="M64" s="5">
        <f aca="true" t="shared" si="11" ref="M64:M116">SUM(E64,I64)</f>
        <v>71.02</v>
      </c>
      <c r="N64" s="5">
        <f aca="true" t="shared" si="12" ref="N64:N116">SUM(H64,L64)</f>
        <v>0</v>
      </c>
      <c r="O64" s="52">
        <v>2</v>
      </c>
      <c r="P64" s="51">
        <v>32.76</v>
      </c>
      <c r="Q64" s="53">
        <v>0</v>
      </c>
      <c r="R64" s="5">
        <f aca="true" t="shared" si="13" ref="R64:R116">IF(P64=0,120,IF(P64&gt;$S$60,120,IF(P64&lt;$Q$60,0,IF($S$60&gt;P64&gt;$Q$60,P64-$Q$60))))</f>
        <v>0</v>
      </c>
      <c r="S64" s="5">
        <f aca="true" t="shared" si="14" ref="S64:S116">SUM(Q64,R64)</f>
        <v>0</v>
      </c>
      <c r="T64" s="52">
        <v>1</v>
      </c>
      <c r="X64" s="73">
        <f>$X$60/E64</f>
        <v>4.670750382848392</v>
      </c>
      <c r="Y64" s="73">
        <f>$Y$60/I64</f>
        <v>4.711055276381909</v>
      </c>
      <c r="Z64" s="73">
        <f>$Z$60/P64</f>
        <v>4.884004884004884</v>
      </c>
    </row>
    <row r="65" spans="1:26" ht="12.75">
      <c r="A65" s="55">
        <v>4004</v>
      </c>
      <c r="B65" s="1" t="s">
        <v>90</v>
      </c>
      <c r="C65" s="1" t="s">
        <v>83</v>
      </c>
      <c r="D65" s="1" t="s">
        <v>125</v>
      </c>
      <c r="E65" s="5">
        <f>S!E6</f>
        <v>39.99</v>
      </c>
      <c r="F65" s="34">
        <f>S!F6</f>
        <v>0</v>
      </c>
      <c r="G65" s="5">
        <f t="shared" si="7"/>
        <v>0</v>
      </c>
      <c r="H65" s="5">
        <f t="shared" si="8"/>
        <v>0</v>
      </c>
      <c r="I65" s="5">
        <f>S!I6</f>
        <v>32.86</v>
      </c>
      <c r="J65" s="34">
        <f>S!J6</f>
        <v>0</v>
      </c>
      <c r="K65" s="5">
        <f t="shared" si="9"/>
        <v>0</v>
      </c>
      <c r="L65" s="5">
        <f t="shared" si="10"/>
        <v>0</v>
      </c>
      <c r="M65" s="5">
        <f t="shared" si="11"/>
        <v>72.85</v>
      </c>
      <c r="N65" s="5">
        <f>SUM(H65,L65)</f>
        <v>0</v>
      </c>
      <c r="O65" s="52">
        <v>4</v>
      </c>
      <c r="P65" s="5">
        <v>32.81</v>
      </c>
      <c r="Q65" s="34">
        <v>0</v>
      </c>
      <c r="R65" s="5">
        <f t="shared" si="13"/>
        <v>0</v>
      </c>
      <c r="S65" s="5">
        <f t="shared" si="14"/>
        <v>0</v>
      </c>
      <c r="T65" s="52">
        <v>2</v>
      </c>
      <c r="X65" s="73">
        <f aca="true" t="shared" si="15" ref="X65:X116">$X$60/E65</f>
        <v>4.576144036009002</v>
      </c>
      <c r="Y65" s="73">
        <f aca="true" t="shared" si="16" ref="Y65:Y116">$Y$60/I65</f>
        <v>4.564820450395618</v>
      </c>
      <c r="Z65" s="73">
        <f aca="true" t="shared" si="17" ref="Z65:Z116">$Z$60/P65</f>
        <v>4.876562023773239</v>
      </c>
    </row>
    <row r="66" spans="1:26" ht="12.75">
      <c r="A66" s="55">
        <v>4003</v>
      </c>
      <c r="B66" s="1" t="s">
        <v>6</v>
      </c>
      <c r="C66" s="1" t="s">
        <v>93</v>
      </c>
      <c r="D66" s="1" t="s">
        <v>319</v>
      </c>
      <c r="E66" s="5">
        <f>S!E5</f>
        <v>38.57</v>
      </c>
      <c r="F66" s="34">
        <f>S!F5</f>
        <v>5</v>
      </c>
      <c r="G66" s="5">
        <f t="shared" si="7"/>
        <v>0</v>
      </c>
      <c r="H66" s="5">
        <f t="shared" si="8"/>
        <v>5</v>
      </c>
      <c r="I66" s="5">
        <f>S!I5</f>
        <v>31.41</v>
      </c>
      <c r="J66" s="34">
        <f>S!J5</f>
        <v>0</v>
      </c>
      <c r="K66" s="5">
        <f t="shared" si="9"/>
        <v>0</v>
      </c>
      <c r="L66" s="5">
        <f t="shared" si="10"/>
        <v>0</v>
      </c>
      <c r="M66" s="5">
        <f t="shared" si="11"/>
        <v>69.98</v>
      </c>
      <c r="N66" s="5">
        <f t="shared" si="12"/>
        <v>5</v>
      </c>
      <c r="O66" s="52">
        <v>16</v>
      </c>
      <c r="P66" s="5">
        <v>32.9</v>
      </c>
      <c r="Q66" s="34">
        <v>0</v>
      </c>
      <c r="R66" s="5">
        <f t="shared" si="13"/>
        <v>0</v>
      </c>
      <c r="S66" s="5">
        <f t="shared" si="14"/>
        <v>0</v>
      </c>
      <c r="T66" s="52">
        <v>3</v>
      </c>
      <c r="X66" s="73">
        <f t="shared" si="15"/>
        <v>4.7446201711174485</v>
      </c>
      <c r="Y66" s="73">
        <f t="shared" si="16"/>
        <v>4.775549188156638</v>
      </c>
      <c r="Z66" s="73">
        <f t="shared" si="17"/>
        <v>4.86322188449848</v>
      </c>
    </row>
    <row r="67" spans="1:26" ht="12.75">
      <c r="A67" s="55">
        <v>4026</v>
      </c>
      <c r="B67" s="1" t="s">
        <v>136</v>
      </c>
      <c r="C67" s="1" t="s">
        <v>160</v>
      </c>
      <c r="D67" s="1" t="s">
        <v>133</v>
      </c>
      <c r="E67" s="5">
        <f>S!E28</f>
        <v>42.39</v>
      </c>
      <c r="F67" s="34">
        <f>S!F28</f>
        <v>10</v>
      </c>
      <c r="G67" s="5">
        <f t="shared" si="7"/>
        <v>0</v>
      </c>
      <c r="H67" s="5">
        <f t="shared" si="8"/>
        <v>10</v>
      </c>
      <c r="I67" s="5">
        <f>S!I28</f>
        <v>34.28</v>
      </c>
      <c r="J67" s="34">
        <f>S!J28</f>
        <v>5</v>
      </c>
      <c r="K67" s="5">
        <f t="shared" si="9"/>
        <v>0</v>
      </c>
      <c r="L67" s="5">
        <f t="shared" si="10"/>
        <v>5</v>
      </c>
      <c r="M67" s="5">
        <f t="shared" si="11"/>
        <v>76.67</v>
      </c>
      <c r="N67" s="5">
        <f t="shared" si="12"/>
        <v>15</v>
      </c>
      <c r="O67" s="52">
        <v>25</v>
      </c>
      <c r="P67" s="5">
        <v>33.07</v>
      </c>
      <c r="Q67" s="34">
        <v>0</v>
      </c>
      <c r="R67" s="5">
        <f t="shared" si="13"/>
        <v>0</v>
      </c>
      <c r="S67" s="5">
        <f t="shared" si="14"/>
        <v>0</v>
      </c>
      <c r="T67" s="52">
        <v>4</v>
      </c>
      <c r="X67" s="73">
        <f t="shared" si="15"/>
        <v>4.3170559094125975</v>
      </c>
      <c r="Y67" s="73">
        <f t="shared" si="16"/>
        <v>4.3757292882147025</v>
      </c>
      <c r="Z67" s="73">
        <f t="shared" si="17"/>
        <v>4.838221953432114</v>
      </c>
    </row>
    <row r="68" spans="1:26" ht="12.75">
      <c r="A68" s="55">
        <v>4029</v>
      </c>
      <c r="B68" s="1" t="s">
        <v>90</v>
      </c>
      <c r="C68" s="1" t="s">
        <v>85</v>
      </c>
      <c r="D68" s="1" t="s">
        <v>121</v>
      </c>
      <c r="E68" s="5">
        <f>S!E31</f>
        <v>40.77</v>
      </c>
      <c r="F68" s="34">
        <f>S!F31</f>
        <v>0</v>
      </c>
      <c r="G68" s="5">
        <f t="shared" si="7"/>
        <v>0</v>
      </c>
      <c r="H68" s="5">
        <f t="shared" si="8"/>
        <v>0</v>
      </c>
      <c r="I68" s="5">
        <f>S!I31</f>
        <v>33.09</v>
      </c>
      <c r="J68" s="34">
        <f>S!J31</f>
        <v>0</v>
      </c>
      <c r="K68" s="5">
        <f t="shared" si="9"/>
        <v>0</v>
      </c>
      <c r="L68" s="5">
        <f t="shared" si="10"/>
        <v>0</v>
      </c>
      <c r="M68" s="5">
        <f t="shared" si="11"/>
        <v>73.86000000000001</v>
      </c>
      <c r="N68" s="5">
        <f t="shared" si="12"/>
        <v>0</v>
      </c>
      <c r="O68" s="52">
        <v>6</v>
      </c>
      <c r="P68" s="5">
        <v>34.08</v>
      </c>
      <c r="Q68" s="34">
        <v>0</v>
      </c>
      <c r="R68" s="5">
        <f t="shared" si="13"/>
        <v>0</v>
      </c>
      <c r="S68" s="5">
        <f t="shared" si="14"/>
        <v>0</v>
      </c>
      <c r="T68" s="52">
        <v>5</v>
      </c>
      <c r="X68" s="73">
        <f t="shared" si="15"/>
        <v>4.48859455481972</v>
      </c>
      <c r="Y68" s="73">
        <f t="shared" si="16"/>
        <v>4.533091568449683</v>
      </c>
      <c r="Z68" s="73">
        <f t="shared" si="17"/>
        <v>4.694835680751174</v>
      </c>
    </row>
    <row r="69" spans="1:26" ht="12.75">
      <c r="A69" s="55">
        <v>4020</v>
      </c>
      <c r="B69" s="1" t="s">
        <v>154</v>
      </c>
      <c r="C69" s="1" t="s">
        <v>89</v>
      </c>
      <c r="D69" s="1" t="s">
        <v>122</v>
      </c>
      <c r="E69" s="5">
        <f>S!E22</f>
        <v>42.62</v>
      </c>
      <c r="F69" s="34">
        <f>S!F22</f>
        <v>5</v>
      </c>
      <c r="G69" s="5">
        <f t="shared" si="7"/>
        <v>0</v>
      </c>
      <c r="H69" s="5">
        <f t="shared" si="8"/>
        <v>5</v>
      </c>
      <c r="I69" s="5">
        <f>S!I22</f>
        <v>34.62</v>
      </c>
      <c r="J69" s="34">
        <f>S!J22</f>
        <v>0</v>
      </c>
      <c r="K69" s="5">
        <f t="shared" si="9"/>
        <v>0</v>
      </c>
      <c r="L69" s="5">
        <f t="shared" si="10"/>
        <v>0</v>
      </c>
      <c r="M69" s="5">
        <f t="shared" si="11"/>
        <v>77.24</v>
      </c>
      <c r="N69" s="5">
        <f t="shared" si="12"/>
        <v>5</v>
      </c>
      <c r="O69" s="52">
        <v>18</v>
      </c>
      <c r="P69" s="5">
        <v>34.9</v>
      </c>
      <c r="Q69" s="34">
        <v>0</v>
      </c>
      <c r="R69" s="5">
        <f t="shared" si="13"/>
        <v>0</v>
      </c>
      <c r="S69" s="5">
        <f t="shared" si="14"/>
        <v>0</v>
      </c>
      <c r="T69" s="52">
        <v>6</v>
      </c>
      <c r="X69" s="73">
        <f t="shared" si="15"/>
        <v>4.2937587986860635</v>
      </c>
      <c r="Y69" s="73">
        <f t="shared" si="16"/>
        <v>4.332755632582323</v>
      </c>
      <c r="Z69" s="73">
        <f t="shared" si="17"/>
        <v>4.584527220630373</v>
      </c>
    </row>
    <row r="70" spans="1:26" ht="12.75">
      <c r="A70" s="55">
        <v>4023</v>
      </c>
      <c r="B70" t="s">
        <v>31</v>
      </c>
      <c r="C70" t="s">
        <v>328</v>
      </c>
      <c r="D70" s="1" t="s">
        <v>63</v>
      </c>
      <c r="E70" s="5">
        <f>S!E25</f>
        <v>39.07</v>
      </c>
      <c r="F70" s="34">
        <f>S!F25</f>
        <v>5</v>
      </c>
      <c r="G70" s="5">
        <f t="shared" si="7"/>
        <v>0</v>
      </c>
      <c r="H70" s="5">
        <f t="shared" si="8"/>
        <v>5</v>
      </c>
      <c r="I70" s="5">
        <f>S!I25</f>
        <v>32.47</v>
      </c>
      <c r="J70" s="34">
        <f>S!J25</f>
        <v>5</v>
      </c>
      <c r="K70" s="5">
        <f t="shared" si="9"/>
        <v>0</v>
      </c>
      <c r="L70" s="5">
        <f t="shared" si="10"/>
        <v>5</v>
      </c>
      <c r="M70" s="5">
        <f t="shared" si="11"/>
        <v>71.53999999999999</v>
      </c>
      <c r="N70" s="5">
        <f t="shared" si="12"/>
        <v>10</v>
      </c>
      <c r="O70" s="52">
        <v>20</v>
      </c>
      <c r="P70" s="5">
        <v>34.92</v>
      </c>
      <c r="Q70" s="34">
        <v>0</v>
      </c>
      <c r="R70" s="5">
        <f t="shared" si="13"/>
        <v>0</v>
      </c>
      <c r="S70" s="5">
        <f t="shared" si="14"/>
        <v>0</v>
      </c>
      <c r="T70" s="52">
        <v>7</v>
      </c>
      <c r="X70" s="73">
        <f t="shared" si="15"/>
        <v>4.683900691067315</v>
      </c>
      <c r="Y70" s="73">
        <f t="shared" si="16"/>
        <v>4.619648906683092</v>
      </c>
      <c r="Z70" s="73">
        <f t="shared" si="17"/>
        <v>4.581901489117984</v>
      </c>
    </row>
    <row r="71" spans="1:26" ht="12.75">
      <c r="A71" s="55">
        <v>4018</v>
      </c>
      <c r="B71" t="s">
        <v>208</v>
      </c>
      <c r="C71" t="s">
        <v>209</v>
      </c>
      <c r="D71" s="1" t="s">
        <v>169</v>
      </c>
      <c r="E71" s="5">
        <f>S!E20</f>
        <v>43.75</v>
      </c>
      <c r="F71" s="34">
        <f>S!F20</f>
        <v>0</v>
      </c>
      <c r="G71" s="5">
        <f t="shared" si="7"/>
        <v>0</v>
      </c>
      <c r="H71" s="5">
        <f t="shared" si="8"/>
        <v>0</v>
      </c>
      <c r="I71" s="5">
        <f>S!I20</f>
        <v>33.31</v>
      </c>
      <c r="J71" s="34">
        <f>S!J20</f>
        <v>5</v>
      </c>
      <c r="K71" s="5">
        <f t="shared" si="9"/>
        <v>0</v>
      </c>
      <c r="L71" s="5">
        <f t="shared" si="10"/>
        <v>5</v>
      </c>
      <c r="M71" s="5">
        <f t="shared" si="11"/>
        <v>77.06</v>
      </c>
      <c r="N71" s="5">
        <f t="shared" si="12"/>
        <v>5</v>
      </c>
      <c r="O71" s="52">
        <v>17</v>
      </c>
      <c r="P71" s="5">
        <v>35.12</v>
      </c>
      <c r="Q71" s="34">
        <v>0</v>
      </c>
      <c r="R71" s="5">
        <f t="shared" si="13"/>
        <v>0</v>
      </c>
      <c r="S71" s="5">
        <f t="shared" si="14"/>
        <v>0</v>
      </c>
      <c r="T71" s="52">
        <v>8</v>
      </c>
      <c r="X71" s="73">
        <f t="shared" si="15"/>
        <v>4.182857142857143</v>
      </c>
      <c r="Y71" s="73">
        <f t="shared" si="16"/>
        <v>4.503152206544581</v>
      </c>
      <c r="Z71" s="73">
        <f t="shared" si="17"/>
        <v>4.555808656036446</v>
      </c>
    </row>
    <row r="72" spans="1:26" ht="12.75">
      <c r="A72" s="55">
        <v>4015</v>
      </c>
      <c r="B72" s="1" t="s">
        <v>155</v>
      </c>
      <c r="C72" s="1" t="s">
        <v>157</v>
      </c>
      <c r="D72" s="38" t="s">
        <v>166</v>
      </c>
      <c r="E72" s="5">
        <f>S!E17</f>
        <v>43.05</v>
      </c>
      <c r="F72" s="34">
        <f>S!F17</f>
        <v>0</v>
      </c>
      <c r="G72" s="5">
        <f t="shared" si="7"/>
        <v>0</v>
      </c>
      <c r="H72" s="5">
        <f t="shared" si="8"/>
        <v>0</v>
      </c>
      <c r="I72" s="5">
        <f>S!I17</f>
        <v>34.28</v>
      </c>
      <c r="J72" s="34">
        <f>S!J17</f>
        <v>0</v>
      </c>
      <c r="K72" s="5">
        <f t="shared" si="9"/>
        <v>0</v>
      </c>
      <c r="L72" s="5">
        <f t="shared" si="10"/>
        <v>0</v>
      </c>
      <c r="M72" s="5">
        <f t="shared" si="11"/>
        <v>77.33</v>
      </c>
      <c r="N72" s="5">
        <f>SUM(H72,L72)</f>
        <v>0</v>
      </c>
      <c r="O72" s="52">
        <v>8</v>
      </c>
      <c r="P72" s="5">
        <v>36.68</v>
      </c>
      <c r="Q72" s="34">
        <v>0</v>
      </c>
      <c r="R72" s="5">
        <f t="shared" si="13"/>
        <v>0.6799999999999997</v>
      </c>
      <c r="S72" s="5">
        <f t="shared" si="14"/>
        <v>0.6799999999999997</v>
      </c>
      <c r="T72" s="52">
        <v>9</v>
      </c>
      <c r="X72" s="73">
        <f t="shared" si="15"/>
        <v>4.250871080139373</v>
      </c>
      <c r="Y72" s="73">
        <f t="shared" si="16"/>
        <v>4.3757292882147025</v>
      </c>
      <c r="Z72" s="73">
        <f t="shared" si="17"/>
        <v>4.362050163576881</v>
      </c>
    </row>
    <row r="73" spans="1:26" ht="12.75">
      <c r="A73" s="55">
        <v>4011</v>
      </c>
      <c r="B73" t="s">
        <v>202</v>
      </c>
      <c r="C73" t="s">
        <v>203</v>
      </c>
      <c r="D73" s="38" t="s">
        <v>166</v>
      </c>
      <c r="E73" s="5">
        <f>S!E13</f>
        <v>0</v>
      </c>
      <c r="F73" s="34"/>
      <c r="G73" s="5">
        <f>IF(E73=0,120,IF(E73&gt;$H$60,120,IF(E73&lt;$F$60,0,IF($H$60&gt;E73&gt;$F$60,E73-$F$60))))</f>
        <v>120</v>
      </c>
      <c r="H73" s="5">
        <f>SUM(F73,G73)</f>
        <v>120</v>
      </c>
      <c r="I73" s="5">
        <f>S!I13</f>
        <v>31.47</v>
      </c>
      <c r="J73" s="34">
        <f>S!J13</f>
        <v>5</v>
      </c>
      <c r="K73" s="5">
        <f>IF(I73=0,100,IF(I73&gt;$L$60,100,IF(I73&lt;$J$60,0,IF($L$60&gt;I73&gt;$J$60,I73-$J$60))))</f>
        <v>0</v>
      </c>
      <c r="L73" s="5">
        <f>SUM(J73,K73)</f>
        <v>5</v>
      </c>
      <c r="M73" s="5">
        <f>SUM(E73,I73)</f>
        <v>31.47</v>
      </c>
      <c r="N73" s="5">
        <f>SUM(H73,L73)</f>
        <v>125</v>
      </c>
      <c r="O73" s="53">
        <v>43</v>
      </c>
      <c r="P73" s="5">
        <v>37.55</v>
      </c>
      <c r="Q73" s="34">
        <v>0</v>
      </c>
      <c r="R73" s="5">
        <f>IF(P73=0,120,IF(P73&gt;$S$60,120,IF(P73&lt;$Q$60,0,IF($S$60&gt;P73&gt;$Q$60,P73-$Q$60))))</f>
        <v>1.5499999999999972</v>
      </c>
      <c r="S73" s="5">
        <f t="shared" si="14"/>
        <v>1.5499999999999972</v>
      </c>
      <c r="T73" s="52">
        <v>10</v>
      </c>
      <c r="X73" s="73" t="e">
        <f t="shared" si="15"/>
        <v>#DIV/0!</v>
      </c>
      <c r="Y73" s="73">
        <f t="shared" si="16"/>
        <v>4.7664442326024785</v>
      </c>
      <c r="Z73" s="73">
        <f t="shared" si="17"/>
        <v>4.26098535286285</v>
      </c>
    </row>
    <row r="74" spans="1:26" ht="12.75">
      <c r="A74" s="55">
        <v>4031</v>
      </c>
      <c r="B74" s="1" t="s">
        <v>200</v>
      </c>
      <c r="C74" s="1" t="s">
        <v>201</v>
      </c>
      <c r="D74" s="1" t="s">
        <v>63</v>
      </c>
      <c r="E74" s="5">
        <f>S!E33</f>
        <v>47.91</v>
      </c>
      <c r="F74" s="34">
        <f>S!F33</f>
        <v>5</v>
      </c>
      <c r="G74" s="5">
        <f t="shared" si="7"/>
        <v>0.9099999999999966</v>
      </c>
      <c r="H74" s="5">
        <f t="shared" si="8"/>
        <v>5.909999999999997</v>
      </c>
      <c r="I74" s="5">
        <f>S!I33</f>
        <v>40.63</v>
      </c>
      <c r="J74" s="34">
        <f>S!J33</f>
        <v>5</v>
      </c>
      <c r="K74" s="5">
        <f t="shared" si="9"/>
        <v>4.630000000000003</v>
      </c>
      <c r="L74" s="5">
        <f t="shared" si="10"/>
        <v>9.630000000000003</v>
      </c>
      <c r="M74" s="5">
        <f t="shared" si="11"/>
        <v>88.53999999999999</v>
      </c>
      <c r="N74" s="5">
        <f t="shared" si="12"/>
        <v>15.54</v>
      </c>
      <c r="O74" s="52">
        <v>26</v>
      </c>
      <c r="P74" s="5">
        <v>39.46</v>
      </c>
      <c r="Q74" s="34">
        <v>0</v>
      </c>
      <c r="R74" s="5">
        <f t="shared" si="13"/>
        <v>3.460000000000001</v>
      </c>
      <c r="S74" s="5">
        <f t="shared" si="14"/>
        <v>3.460000000000001</v>
      </c>
      <c r="T74" s="52">
        <v>11</v>
      </c>
      <c r="X74" s="73">
        <f t="shared" si="15"/>
        <v>3.819661865998748</v>
      </c>
      <c r="Y74" s="73">
        <f t="shared" si="16"/>
        <v>3.691853310361801</v>
      </c>
      <c r="Z74" s="73">
        <f t="shared" si="17"/>
        <v>4.054738976178409</v>
      </c>
    </row>
    <row r="75" spans="1:26" ht="12.75">
      <c r="A75" s="55">
        <v>4008</v>
      </c>
      <c r="B75" s="1" t="s">
        <v>53</v>
      </c>
      <c r="C75" s="1" t="s">
        <v>205</v>
      </c>
      <c r="D75" s="1" t="s">
        <v>133</v>
      </c>
      <c r="E75" s="5">
        <f>S!E10</f>
        <v>36.01</v>
      </c>
      <c r="F75" s="34">
        <f>S!F10</f>
        <v>0</v>
      </c>
      <c r="G75" s="5">
        <f t="shared" si="7"/>
        <v>0</v>
      </c>
      <c r="H75" s="5">
        <f t="shared" si="8"/>
        <v>0</v>
      </c>
      <c r="I75" s="5">
        <f>S!I10</f>
        <v>29.56</v>
      </c>
      <c r="J75" s="34">
        <f>S!J10</f>
        <v>0</v>
      </c>
      <c r="K75" s="5">
        <f t="shared" si="9"/>
        <v>0</v>
      </c>
      <c r="L75" s="5">
        <f t="shared" si="10"/>
        <v>0</v>
      </c>
      <c r="M75" s="5">
        <f t="shared" si="11"/>
        <v>65.57</v>
      </c>
      <c r="N75" s="5">
        <f t="shared" si="12"/>
        <v>0</v>
      </c>
      <c r="O75" s="52">
        <v>1</v>
      </c>
      <c r="P75" s="51">
        <v>29.14</v>
      </c>
      <c r="Q75" s="53">
        <v>5</v>
      </c>
      <c r="R75" s="5">
        <f>IF(P75=0,120,IF(P75&gt;$S$60,120,IF(P75&lt;$Q$60,0,IF($S$60&gt;P75&gt;$Q$60,P75-$Q$60))))</f>
        <v>0</v>
      </c>
      <c r="S75" s="5">
        <f>SUM(Q75,R75)</f>
        <v>5</v>
      </c>
      <c r="T75" s="52">
        <v>12</v>
      </c>
      <c r="X75" s="73">
        <f t="shared" si="15"/>
        <v>5.081921688419883</v>
      </c>
      <c r="Y75" s="73">
        <f t="shared" si="16"/>
        <v>5.074424898511502</v>
      </c>
      <c r="Z75" s="73">
        <f t="shared" si="17"/>
        <v>5.490734385724091</v>
      </c>
    </row>
    <row r="76" spans="1:26" ht="12.75">
      <c r="A76" s="55">
        <v>4046</v>
      </c>
      <c r="B76" t="s">
        <v>53</v>
      </c>
      <c r="C76" t="s">
        <v>141</v>
      </c>
      <c r="D76" s="1" t="s">
        <v>127</v>
      </c>
      <c r="E76" s="5">
        <f>S!E48</f>
        <v>39.13</v>
      </c>
      <c r="F76" s="34">
        <f>S!F48</f>
        <v>0</v>
      </c>
      <c r="G76" s="5">
        <f t="shared" si="7"/>
        <v>0</v>
      </c>
      <c r="H76" s="5">
        <f t="shared" si="8"/>
        <v>0</v>
      </c>
      <c r="I76" s="5">
        <f>S!I48</f>
        <v>32.84</v>
      </c>
      <c r="J76" s="34">
        <f>S!J48</f>
        <v>0</v>
      </c>
      <c r="K76" s="5">
        <f t="shared" si="9"/>
        <v>0</v>
      </c>
      <c r="L76" s="5">
        <f t="shared" si="10"/>
        <v>0</v>
      </c>
      <c r="M76" s="5">
        <f t="shared" si="11"/>
        <v>71.97</v>
      </c>
      <c r="N76" s="5">
        <f t="shared" si="12"/>
        <v>0</v>
      </c>
      <c r="O76" s="52">
        <v>3</v>
      </c>
      <c r="P76" s="51">
        <v>31.68</v>
      </c>
      <c r="Q76" s="53">
        <v>5</v>
      </c>
      <c r="R76" s="5">
        <f t="shared" si="13"/>
        <v>0</v>
      </c>
      <c r="S76" s="5">
        <f t="shared" si="14"/>
        <v>5</v>
      </c>
      <c r="T76" s="52">
        <v>13</v>
      </c>
      <c r="X76" s="73">
        <f t="shared" si="15"/>
        <v>4.676718630207002</v>
      </c>
      <c r="Y76" s="73">
        <f t="shared" si="16"/>
        <v>4.5676004872107185</v>
      </c>
      <c r="Z76" s="73">
        <f t="shared" si="17"/>
        <v>5.05050505050505</v>
      </c>
    </row>
    <row r="77" spans="1:26" ht="12.75">
      <c r="A77" s="55">
        <v>4025</v>
      </c>
      <c r="B77" t="s">
        <v>53</v>
      </c>
      <c r="C77" t="s">
        <v>88</v>
      </c>
      <c r="D77" s="1" t="s">
        <v>125</v>
      </c>
      <c r="E77" s="5">
        <f>S!E27</f>
        <v>38.79</v>
      </c>
      <c r="F77" s="34">
        <f>S!F27</f>
        <v>0</v>
      </c>
      <c r="G77" s="5">
        <f t="shared" si="7"/>
        <v>0</v>
      </c>
      <c r="H77" s="5">
        <f t="shared" si="8"/>
        <v>0</v>
      </c>
      <c r="I77" s="5">
        <f>S!I27</f>
        <v>30.81</v>
      </c>
      <c r="J77" s="34">
        <f>S!J27</f>
        <v>5</v>
      </c>
      <c r="K77" s="5">
        <f t="shared" si="9"/>
        <v>0</v>
      </c>
      <c r="L77" s="5">
        <f t="shared" si="10"/>
        <v>5</v>
      </c>
      <c r="M77" s="5">
        <f t="shared" si="11"/>
        <v>69.6</v>
      </c>
      <c r="N77" s="5">
        <f t="shared" si="12"/>
        <v>5</v>
      </c>
      <c r="O77" s="52">
        <v>15</v>
      </c>
      <c r="P77" s="5">
        <v>31.85</v>
      </c>
      <c r="Q77" s="34">
        <v>5</v>
      </c>
      <c r="R77" s="5">
        <f t="shared" si="13"/>
        <v>0</v>
      </c>
      <c r="S77" s="5">
        <f t="shared" si="14"/>
        <v>5</v>
      </c>
      <c r="T77" s="52">
        <v>14</v>
      </c>
      <c r="X77" s="73">
        <f t="shared" si="15"/>
        <v>4.717710750193349</v>
      </c>
      <c r="Y77" s="73">
        <f t="shared" si="16"/>
        <v>4.868549172346641</v>
      </c>
      <c r="Z77" s="73">
        <f t="shared" si="17"/>
        <v>5.023547880690738</v>
      </c>
    </row>
    <row r="78" spans="1:26" ht="12.75">
      <c r="A78" s="55">
        <v>4001</v>
      </c>
      <c r="B78" s="1" t="s">
        <v>94</v>
      </c>
      <c r="C78" s="1" t="s">
        <v>97</v>
      </c>
      <c r="D78" s="1" t="s">
        <v>178</v>
      </c>
      <c r="E78" s="5">
        <f>S!E3</f>
        <v>41.17</v>
      </c>
      <c r="F78" s="34">
        <f>S!F3</f>
        <v>5</v>
      </c>
      <c r="G78" s="5">
        <f>IF(E78=0,120,IF(E78&gt;$H$60,120,IF(E78&lt;$F$60,0,IF($H$60&gt;E78&gt;$F$60,E78-$F$60))))</f>
        <v>0</v>
      </c>
      <c r="H78" s="5">
        <f>SUM(F78,G78)</f>
        <v>5</v>
      </c>
      <c r="I78" s="5">
        <f>S!I3</f>
        <v>32.5</v>
      </c>
      <c r="J78" s="34">
        <f>S!J3</f>
        <v>15</v>
      </c>
      <c r="K78" s="5">
        <f>IF(I78=0,100,IF(I78&gt;$L$60,100,IF(I78&lt;$J$60,0,IF($L$60&gt;I78&gt;$J$60,I78-$J$60))))</f>
        <v>0</v>
      </c>
      <c r="L78" s="5">
        <f>SUM(J78,K78)</f>
        <v>15</v>
      </c>
      <c r="M78" s="5">
        <f>SUM(E78,I78)</f>
        <v>73.67</v>
      </c>
      <c r="N78" s="5">
        <f t="shared" si="12"/>
        <v>20</v>
      </c>
      <c r="O78" s="52">
        <v>27</v>
      </c>
      <c r="P78" s="5">
        <v>34.63</v>
      </c>
      <c r="Q78" s="34">
        <v>5</v>
      </c>
      <c r="R78" s="5">
        <f t="shared" si="13"/>
        <v>0</v>
      </c>
      <c r="S78" s="5">
        <f t="shared" si="14"/>
        <v>5</v>
      </c>
      <c r="T78" s="52">
        <v>15</v>
      </c>
      <c r="X78" s="73">
        <f t="shared" si="15"/>
        <v>4.444984211804712</v>
      </c>
      <c r="Y78" s="73">
        <f t="shared" si="16"/>
        <v>4.615384615384615</v>
      </c>
      <c r="Z78" s="73">
        <f t="shared" si="17"/>
        <v>4.620271440947155</v>
      </c>
    </row>
    <row r="79" spans="1:26" ht="12.75">
      <c r="A79" s="55">
        <v>4035</v>
      </c>
      <c r="B79" t="s">
        <v>137</v>
      </c>
      <c r="C79" t="s">
        <v>158</v>
      </c>
      <c r="D79" s="1" t="s">
        <v>189</v>
      </c>
      <c r="E79" s="5">
        <f>S!E37</f>
        <v>42.42</v>
      </c>
      <c r="F79" s="34">
        <f>S!F37</f>
        <v>5</v>
      </c>
      <c r="G79" s="5">
        <f t="shared" si="7"/>
        <v>0</v>
      </c>
      <c r="H79" s="5">
        <f t="shared" si="8"/>
        <v>5</v>
      </c>
      <c r="I79" s="5">
        <f>S!I37</f>
        <v>33.87</v>
      </c>
      <c r="J79" s="34">
        <f>S!J37</f>
        <v>5</v>
      </c>
      <c r="K79" s="5">
        <f t="shared" si="9"/>
        <v>0</v>
      </c>
      <c r="L79" s="5">
        <f t="shared" si="10"/>
        <v>5</v>
      </c>
      <c r="M79" s="5">
        <f t="shared" si="11"/>
        <v>76.28999999999999</v>
      </c>
      <c r="N79" s="5">
        <f t="shared" si="12"/>
        <v>10</v>
      </c>
      <c r="O79" s="52">
        <v>23</v>
      </c>
      <c r="P79" s="5">
        <v>35.88</v>
      </c>
      <c r="Q79" s="34">
        <v>5</v>
      </c>
      <c r="R79" s="5">
        <f t="shared" si="13"/>
        <v>0</v>
      </c>
      <c r="S79" s="5">
        <f t="shared" si="14"/>
        <v>5</v>
      </c>
      <c r="T79" s="52">
        <v>16</v>
      </c>
      <c r="X79" s="73">
        <f t="shared" si="15"/>
        <v>4.3140028288543135</v>
      </c>
      <c r="Y79" s="73">
        <f t="shared" si="16"/>
        <v>4.428697962798937</v>
      </c>
      <c r="Z79" s="73">
        <f t="shared" si="17"/>
        <v>4.459308807134894</v>
      </c>
    </row>
    <row r="80" spans="1:26" ht="12.75">
      <c r="A80" s="55">
        <v>4014</v>
      </c>
      <c r="B80" t="s">
        <v>210</v>
      </c>
      <c r="C80" t="s">
        <v>144</v>
      </c>
      <c r="D80" s="1" t="s">
        <v>185</v>
      </c>
      <c r="E80" s="5">
        <f>S!E16</f>
        <v>43.82</v>
      </c>
      <c r="F80" s="34">
        <f>S!F16</f>
        <v>0</v>
      </c>
      <c r="G80" s="5">
        <f t="shared" si="7"/>
        <v>0</v>
      </c>
      <c r="H80" s="5">
        <f t="shared" si="8"/>
        <v>0</v>
      </c>
      <c r="I80" s="5">
        <f>S!I16</f>
        <v>34.69</v>
      </c>
      <c r="J80" s="34">
        <f>S!J16</f>
        <v>0</v>
      </c>
      <c r="K80" s="5">
        <f t="shared" si="9"/>
        <v>0</v>
      </c>
      <c r="L80" s="5">
        <f t="shared" si="10"/>
        <v>0</v>
      </c>
      <c r="M80" s="5">
        <f t="shared" si="11"/>
        <v>78.50999999999999</v>
      </c>
      <c r="N80" s="5">
        <f t="shared" si="12"/>
        <v>0</v>
      </c>
      <c r="O80" s="52">
        <v>10</v>
      </c>
      <c r="P80" s="5">
        <v>36.71</v>
      </c>
      <c r="Q80" s="34">
        <v>5</v>
      </c>
      <c r="R80" s="5">
        <f t="shared" si="13"/>
        <v>0.7100000000000009</v>
      </c>
      <c r="S80" s="5">
        <f t="shared" si="14"/>
        <v>5.710000000000001</v>
      </c>
      <c r="T80" s="52">
        <v>17</v>
      </c>
      <c r="X80" s="73">
        <f t="shared" si="15"/>
        <v>4.176175262437243</v>
      </c>
      <c r="Y80" s="73">
        <f t="shared" si="16"/>
        <v>4.3240126837705395</v>
      </c>
      <c r="Z80" s="73">
        <f t="shared" si="17"/>
        <v>4.358485426314355</v>
      </c>
    </row>
    <row r="81" spans="1:26" ht="12.75">
      <c r="A81" s="55">
        <v>4021</v>
      </c>
      <c r="B81" s="1" t="s">
        <v>195</v>
      </c>
      <c r="C81" s="1" t="s">
        <v>206</v>
      </c>
      <c r="D81" s="1" t="s">
        <v>326</v>
      </c>
      <c r="E81" s="5">
        <f>S!E23</f>
        <v>48.98</v>
      </c>
      <c r="F81" s="34">
        <f>S!F23</f>
        <v>0</v>
      </c>
      <c r="G81" s="5">
        <f t="shared" si="7"/>
        <v>1.9799999999999969</v>
      </c>
      <c r="H81" s="5">
        <f t="shared" si="8"/>
        <v>1.9799999999999969</v>
      </c>
      <c r="I81" s="5">
        <f>S!I23</f>
        <v>42.5</v>
      </c>
      <c r="J81" s="34">
        <f>S!J23</f>
        <v>0</v>
      </c>
      <c r="K81" s="5">
        <f t="shared" si="9"/>
        <v>6.5</v>
      </c>
      <c r="L81" s="5">
        <f t="shared" si="10"/>
        <v>6.5</v>
      </c>
      <c r="M81" s="5">
        <f t="shared" si="11"/>
        <v>91.47999999999999</v>
      </c>
      <c r="N81" s="5">
        <f t="shared" si="12"/>
        <v>8.479999999999997</v>
      </c>
      <c r="O81" s="52">
        <v>19</v>
      </c>
      <c r="P81" s="5">
        <v>43.04</v>
      </c>
      <c r="Q81" s="34">
        <v>0</v>
      </c>
      <c r="R81" s="5">
        <f t="shared" si="13"/>
        <v>7.039999999999999</v>
      </c>
      <c r="S81" s="5">
        <f t="shared" si="14"/>
        <v>7.039999999999999</v>
      </c>
      <c r="T81" s="52">
        <v>18</v>
      </c>
      <c r="X81" s="73">
        <f t="shared" si="15"/>
        <v>3.7362188648427934</v>
      </c>
      <c r="Y81" s="73">
        <f t="shared" si="16"/>
        <v>3.5294117647058822</v>
      </c>
      <c r="Z81" s="73">
        <f t="shared" si="17"/>
        <v>3.717472118959108</v>
      </c>
    </row>
    <row r="82" spans="1:26" ht="12.75">
      <c r="A82" s="55">
        <v>4032</v>
      </c>
      <c r="B82" s="1" t="s">
        <v>159</v>
      </c>
      <c r="C82" s="1" t="s">
        <v>329</v>
      </c>
      <c r="D82" s="1" t="s">
        <v>330</v>
      </c>
      <c r="E82" s="5">
        <f>S!E34</f>
        <v>36.49</v>
      </c>
      <c r="F82" s="34">
        <f>S!F34</f>
        <v>0</v>
      </c>
      <c r="G82" s="5">
        <f t="shared" si="7"/>
        <v>0</v>
      </c>
      <c r="H82" s="5">
        <f t="shared" si="8"/>
        <v>0</v>
      </c>
      <c r="I82" s="5">
        <f>S!I34</f>
        <v>30.68</v>
      </c>
      <c r="J82" s="34">
        <f>S!J34</f>
        <v>5</v>
      </c>
      <c r="K82" s="5">
        <f t="shared" si="9"/>
        <v>0</v>
      </c>
      <c r="L82" s="5">
        <f t="shared" si="10"/>
        <v>5</v>
      </c>
      <c r="M82" s="5">
        <f t="shared" si="11"/>
        <v>67.17</v>
      </c>
      <c r="N82" s="5">
        <f t="shared" si="12"/>
        <v>5</v>
      </c>
      <c r="O82" s="52">
        <v>14</v>
      </c>
      <c r="P82" s="5">
        <v>32.41</v>
      </c>
      <c r="Q82" s="34">
        <v>10</v>
      </c>
      <c r="R82" s="5">
        <f t="shared" si="13"/>
        <v>0</v>
      </c>
      <c r="S82" s="5">
        <f t="shared" si="14"/>
        <v>10</v>
      </c>
      <c r="T82" s="52">
        <v>19</v>
      </c>
      <c r="X82" s="73">
        <f t="shared" si="15"/>
        <v>5.015072622636338</v>
      </c>
      <c r="Y82" s="73">
        <f t="shared" si="16"/>
        <v>4.889178617992178</v>
      </c>
      <c r="Z82" s="73">
        <f t="shared" si="17"/>
        <v>4.936747917309473</v>
      </c>
    </row>
    <row r="83" spans="1:26" ht="12.75">
      <c r="A83" s="55">
        <v>4012</v>
      </c>
      <c r="B83" s="1" t="s">
        <v>26</v>
      </c>
      <c r="C83" s="1" t="s">
        <v>52</v>
      </c>
      <c r="D83" s="1" t="s">
        <v>167</v>
      </c>
      <c r="E83" s="5">
        <f>S!E14</f>
        <v>40.2</v>
      </c>
      <c r="F83" s="34">
        <f>S!F14</f>
        <v>5</v>
      </c>
      <c r="G83" s="5">
        <f t="shared" si="7"/>
        <v>0</v>
      </c>
      <c r="H83" s="5">
        <f t="shared" si="8"/>
        <v>5</v>
      </c>
      <c r="I83" s="5">
        <f>S!I14</f>
        <v>34.16</v>
      </c>
      <c r="J83" s="34">
        <f>S!J14</f>
        <v>5</v>
      </c>
      <c r="K83" s="5">
        <f t="shared" si="9"/>
        <v>0</v>
      </c>
      <c r="L83" s="5">
        <f t="shared" si="10"/>
        <v>5</v>
      </c>
      <c r="M83" s="5">
        <f t="shared" si="11"/>
        <v>74.36</v>
      </c>
      <c r="N83" s="5">
        <f t="shared" si="12"/>
        <v>10</v>
      </c>
      <c r="O83" s="52">
        <v>22</v>
      </c>
      <c r="P83" s="5">
        <v>35.74</v>
      </c>
      <c r="Q83" s="34">
        <v>10</v>
      </c>
      <c r="R83" s="5">
        <f t="shared" si="13"/>
        <v>0</v>
      </c>
      <c r="S83" s="5">
        <f t="shared" si="14"/>
        <v>10</v>
      </c>
      <c r="T83" s="52">
        <v>20</v>
      </c>
      <c r="X83" s="73">
        <f t="shared" si="15"/>
        <v>4.552238805970149</v>
      </c>
      <c r="Y83" s="73">
        <f t="shared" si="16"/>
        <v>4.391100702576113</v>
      </c>
      <c r="Z83" s="73">
        <f t="shared" si="17"/>
        <v>4.476776720761052</v>
      </c>
    </row>
    <row r="84" spans="1:26" ht="12.75">
      <c r="A84" s="55">
        <v>4024</v>
      </c>
      <c r="B84" s="1" t="s">
        <v>94</v>
      </c>
      <c r="C84" s="1" t="s">
        <v>95</v>
      </c>
      <c r="D84" s="38" t="s">
        <v>185</v>
      </c>
      <c r="E84" s="5">
        <f>S!E26</f>
        <v>49.47</v>
      </c>
      <c r="F84" s="34">
        <f>S!F26</f>
        <v>0</v>
      </c>
      <c r="G84" s="5">
        <f t="shared" si="7"/>
        <v>2.469999999999999</v>
      </c>
      <c r="H84" s="5">
        <f t="shared" si="8"/>
        <v>2.469999999999999</v>
      </c>
      <c r="I84" s="5">
        <f>S!I26</f>
        <v>38.22</v>
      </c>
      <c r="J84" s="34">
        <f>S!J26</f>
        <v>0</v>
      </c>
      <c r="K84" s="5">
        <f t="shared" si="9"/>
        <v>2.219999999999999</v>
      </c>
      <c r="L84" s="5">
        <f t="shared" si="10"/>
        <v>2.219999999999999</v>
      </c>
      <c r="M84" s="5">
        <f t="shared" si="11"/>
        <v>87.69</v>
      </c>
      <c r="N84" s="5">
        <f t="shared" si="12"/>
        <v>4.689999999999998</v>
      </c>
      <c r="O84" s="52">
        <v>13</v>
      </c>
      <c r="P84" s="5">
        <v>46.68</v>
      </c>
      <c r="Q84" s="34">
        <v>0</v>
      </c>
      <c r="R84" s="5">
        <f t="shared" si="13"/>
        <v>10.68</v>
      </c>
      <c r="S84" s="5">
        <f t="shared" si="14"/>
        <v>10.68</v>
      </c>
      <c r="T84" s="52">
        <v>21</v>
      </c>
      <c r="X84" s="73">
        <f t="shared" si="15"/>
        <v>3.699211643420255</v>
      </c>
      <c r="Y84" s="73">
        <f t="shared" si="16"/>
        <v>3.924646781789639</v>
      </c>
      <c r="Z84" s="73">
        <f t="shared" si="17"/>
        <v>3.427592116538132</v>
      </c>
    </row>
    <row r="85" spans="1:26" ht="12.75">
      <c r="A85" s="55">
        <v>4038</v>
      </c>
      <c r="B85" t="s">
        <v>96</v>
      </c>
      <c r="C85" t="s">
        <v>98</v>
      </c>
      <c r="D85" s="1" t="s">
        <v>122</v>
      </c>
      <c r="E85" s="5">
        <f>S!E40</f>
        <v>42.57</v>
      </c>
      <c r="F85" s="34">
        <f>S!F40</f>
        <v>0</v>
      </c>
      <c r="G85" s="5">
        <f t="shared" si="7"/>
        <v>0</v>
      </c>
      <c r="H85" s="5">
        <f t="shared" si="8"/>
        <v>0</v>
      </c>
      <c r="I85" s="5">
        <f>S!I40</f>
        <v>33.88</v>
      </c>
      <c r="J85" s="34">
        <f>S!J40</f>
        <v>0</v>
      </c>
      <c r="K85" s="5">
        <f t="shared" si="9"/>
        <v>0</v>
      </c>
      <c r="L85" s="5">
        <f t="shared" si="10"/>
        <v>0</v>
      </c>
      <c r="M85" s="5">
        <f t="shared" si="11"/>
        <v>76.45</v>
      </c>
      <c r="N85" s="5">
        <f t="shared" si="12"/>
        <v>0</v>
      </c>
      <c r="O85" s="52">
        <v>7</v>
      </c>
      <c r="P85" s="5">
        <v>37.91</v>
      </c>
      <c r="Q85" s="34">
        <v>10</v>
      </c>
      <c r="R85" s="5">
        <f t="shared" si="13"/>
        <v>1.9099999999999966</v>
      </c>
      <c r="S85" s="5">
        <f t="shared" si="14"/>
        <v>11.909999999999997</v>
      </c>
      <c r="T85" s="52">
        <v>22</v>
      </c>
      <c r="X85" s="73">
        <f t="shared" si="15"/>
        <v>4.298801973220578</v>
      </c>
      <c r="Y85" s="73">
        <f t="shared" si="16"/>
        <v>4.427390791027154</v>
      </c>
      <c r="Z85" s="73">
        <f t="shared" si="17"/>
        <v>4.220522289633342</v>
      </c>
    </row>
    <row r="86" spans="1:26" ht="12.75">
      <c r="A86" s="55">
        <v>4042</v>
      </c>
      <c r="B86" s="1" t="s">
        <v>26</v>
      </c>
      <c r="C86" s="1" t="s">
        <v>295</v>
      </c>
      <c r="D86" s="1" t="s">
        <v>327</v>
      </c>
      <c r="E86" s="5">
        <f>S!E44</f>
        <v>40.73</v>
      </c>
      <c r="F86" s="34">
        <f>S!F44</f>
        <v>10</v>
      </c>
      <c r="G86" s="5">
        <f t="shared" si="7"/>
        <v>0</v>
      </c>
      <c r="H86" s="5">
        <f t="shared" si="8"/>
        <v>10</v>
      </c>
      <c r="I86" s="5">
        <f>S!I44</f>
        <v>33.35</v>
      </c>
      <c r="J86" s="34">
        <f>S!J44</f>
        <v>0</v>
      </c>
      <c r="K86" s="5">
        <f t="shared" si="9"/>
        <v>0</v>
      </c>
      <c r="L86" s="5">
        <f t="shared" si="10"/>
        <v>0</v>
      </c>
      <c r="M86" s="5">
        <f t="shared" si="11"/>
        <v>74.08</v>
      </c>
      <c r="N86" s="5">
        <f t="shared" si="12"/>
        <v>10</v>
      </c>
      <c r="O86" s="52">
        <v>21</v>
      </c>
      <c r="P86" s="5">
        <v>33.74</v>
      </c>
      <c r="Q86" s="34">
        <v>15</v>
      </c>
      <c r="R86" s="5">
        <f t="shared" si="13"/>
        <v>0</v>
      </c>
      <c r="S86" s="5">
        <f t="shared" si="14"/>
        <v>15</v>
      </c>
      <c r="T86" s="52">
        <v>23</v>
      </c>
      <c r="X86" s="73">
        <f t="shared" si="15"/>
        <v>4.493002700712006</v>
      </c>
      <c r="Y86" s="73">
        <f t="shared" si="16"/>
        <v>4.497751124437781</v>
      </c>
      <c r="Z86" s="73">
        <f t="shared" si="17"/>
        <v>4.742145820983995</v>
      </c>
    </row>
    <row r="87" spans="1:26" ht="12.75">
      <c r="A87" s="55">
        <v>4028</v>
      </c>
      <c r="B87" s="1" t="s">
        <v>237</v>
      </c>
      <c r="C87" s="1" t="s">
        <v>238</v>
      </c>
      <c r="D87" s="1" t="s">
        <v>165</v>
      </c>
      <c r="E87" s="5">
        <f>S!E30</f>
        <v>44.91</v>
      </c>
      <c r="F87" s="34">
        <f>S!F30</f>
        <v>10</v>
      </c>
      <c r="G87" s="5">
        <f t="shared" si="7"/>
        <v>0</v>
      </c>
      <c r="H87" s="5">
        <f t="shared" si="8"/>
        <v>10</v>
      </c>
      <c r="I87" s="5">
        <f>S!I30</f>
        <v>31.94</v>
      </c>
      <c r="J87" s="34">
        <f>S!J30</f>
        <v>0</v>
      </c>
      <c r="K87" s="5">
        <f t="shared" si="9"/>
        <v>0</v>
      </c>
      <c r="L87" s="5">
        <f t="shared" si="10"/>
        <v>0</v>
      </c>
      <c r="M87" s="5">
        <f t="shared" si="11"/>
        <v>76.85</v>
      </c>
      <c r="N87" s="5">
        <f t="shared" si="12"/>
        <v>10</v>
      </c>
      <c r="O87" s="52">
        <v>24</v>
      </c>
      <c r="P87" s="5">
        <v>37.01</v>
      </c>
      <c r="Q87" s="34">
        <v>15</v>
      </c>
      <c r="R87" s="5">
        <f t="shared" si="13"/>
        <v>1.009999999999998</v>
      </c>
      <c r="S87" s="5">
        <f t="shared" si="14"/>
        <v>16.009999999999998</v>
      </c>
      <c r="T87" s="52">
        <v>24</v>
      </c>
      <c r="X87" s="73">
        <f t="shared" si="15"/>
        <v>4.074816299265198</v>
      </c>
      <c r="Y87" s="73">
        <f t="shared" si="16"/>
        <v>4.69630557294928</v>
      </c>
      <c r="Z87" s="73">
        <f t="shared" si="17"/>
        <v>4.3231559038097815</v>
      </c>
    </row>
    <row r="88" spans="1:26" ht="12.75">
      <c r="A88" s="55">
        <v>4017</v>
      </c>
      <c r="B88" s="1" t="s">
        <v>305</v>
      </c>
      <c r="C88" s="1" t="s">
        <v>306</v>
      </c>
      <c r="D88" s="1" t="s">
        <v>324</v>
      </c>
      <c r="E88" s="5">
        <f>S!E19</f>
        <v>45.3</v>
      </c>
      <c r="F88" s="34">
        <f>S!F19</f>
        <v>0</v>
      </c>
      <c r="G88" s="5">
        <f t="shared" si="7"/>
        <v>0</v>
      </c>
      <c r="H88" s="5">
        <f t="shared" si="8"/>
        <v>0</v>
      </c>
      <c r="I88" s="5">
        <f>S!I19</f>
        <v>37.5</v>
      </c>
      <c r="J88" s="34">
        <f>S!J19</f>
        <v>0</v>
      </c>
      <c r="K88" s="5">
        <f t="shared" si="9"/>
        <v>1.5</v>
      </c>
      <c r="L88" s="5">
        <f t="shared" si="10"/>
        <v>1.5</v>
      </c>
      <c r="M88" s="5">
        <f t="shared" si="11"/>
        <v>82.8</v>
      </c>
      <c r="N88" s="5">
        <f t="shared" si="12"/>
        <v>1.5</v>
      </c>
      <c r="O88" s="52">
        <v>12</v>
      </c>
      <c r="P88" s="5">
        <v>46.01</v>
      </c>
      <c r="Q88" s="34">
        <v>10</v>
      </c>
      <c r="R88" s="5">
        <f t="shared" si="13"/>
        <v>10.009999999999998</v>
      </c>
      <c r="S88" s="5">
        <f t="shared" si="14"/>
        <v>20.009999999999998</v>
      </c>
      <c r="T88" s="52">
        <v>25</v>
      </c>
      <c r="X88" s="73">
        <f t="shared" si="15"/>
        <v>4.039735099337749</v>
      </c>
      <c r="Y88" s="73">
        <f t="shared" si="16"/>
        <v>4</v>
      </c>
      <c r="Z88" s="73">
        <f t="shared" si="17"/>
        <v>3.477504890241252</v>
      </c>
    </row>
    <row r="89" spans="1:26" ht="12.75">
      <c r="A89" s="55">
        <v>4045</v>
      </c>
      <c r="B89" s="1" t="s">
        <v>199</v>
      </c>
      <c r="C89" s="1" t="s">
        <v>143</v>
      </c>
      <c r="D89" s="1" t="s">
        <v>319</v>
      </c>
      <c r="E89" s="5">
        <f>S!E47</f>
        <v>39.62</v>
      </c>
      <c r="F89" s="34">
        <f>S!F47</f>
        <v>0</v>
      </c>
      <c r="G89" s="5">
        <f t="shared" si="7"/>
        <v>0</v>
      </c>
      <c r="H89" s="5">
        <f t="shared" si="8"/>
        <v>0</v>
      </c>
      <c r="I89" s="5">
        <f>S!I47</f>
        <v>33.29</v>
      </c>
      <c r="J89" s="34">
        <f>S!J47</f>
        <v>0</v>
      </c>
      <c r="K89" s="5">
        <f t="shared" si="9"/>
        <v>0</v>
      </c>
      <c r="L89" s="5">
        <f t="shared" si="10"/>
        <v>0</v>
      </c>
      <c r="M89" s="5">
        <f t="shared" si="11"/>
        <v>72.91</v>
      </c>
      <c r="N89" s="5">
        <f t="shared" si="12"/>
        <v>0</v>
      </c>
      <c r="O89" s="52">
        <v>5</v>
      </c>
      <c r="P89" s="5">
        <v>0</v>
      </c>
      <c r="Q89" s="34"/>
      <c r="R89" s="5">
        <f t="shared" si="13"/>
        <v>120</v>
      </c>
      <c r="S89" s="5">
        <f t="shared" si="14"/>
        <v>120</v>
      </c>
      <c r="T89" s="34"/>
      <c r="X89" s="73">
        <f t="shared" si="15"/>
        <v>4.618879353861686</v>
      </c>
      <c r="Y89" s="73">
        <f t="shared" si="16"/>
        <v>4.505857614899369</v>
      </c>
      <c r="Z89" s="73" t="e">
        <f t="shared" si="17"/>
        <v>#DIV/0!</v>
      </c>
    </row>
    <row r="90" spans="1:26" ht="12.75">
      <c r="A90" s="55">
        <v>4016</v>
      </c>
      <c r="B90" s="1" t="s">
        <v>86</v>
      </c>
      <c r="C90" s="1" t="s">
        <v>227</v>
      </c>
      <c r="D90" s="1" t="s">
        <v>80</v>
      </c>
      <c r="E90" s="5">
        <f>S!E18</f>
        <v>42.89</v>
      </c>
      <c r="F90" s="34">
        <f>S!F18</f>
        <v>0</v>
      </c>
      <c r="G90" s="5">
        <f t="shared" si="7"/>
        <v>0</v>
      </c>
      <c r="H90" s="5">
        <f t="shared" si="8"/>
        <v>0</v>
      </c>
      <c r="I90" s="5">
        <f>S!I18</f>
        <v>34.65</v>
      </c>
      <c r="J90" s="34">
        <f>S!J18</f>
        <v>0</v>
      </c>
      <c r="K90" s="5">
        <f t="shared" si="9"/>
        <v>0</v>
      </c>
      <c r="L90" s="5">
        <f t="shared" si="10"/>
        <v>0</v>
      </c>
      <c r="M90" s="5">
        <f t="shared" si="11"/>
        <v>77.53999999999999</v>
      </c>
      <c r="N90" s="5">
        <f t="shared" si="12"/>
        <v>0</v>
      </c>
      <c r="O90" s="52">
        <v>9</v>
      </c>
      <c r="P90" s="5">
        <v>0</v>
      </c>
      <c r="Q90" s="34"/>
      <c r="R90" s="5">
        <f t="shared" si="13"/>
        <v>120</v>
      </c>
      <c r="S90" s="5">
        <f t="shared" si="14"/>
        <v>120</v>
      </c>
      <c r="T90" s="34"/>
      <c r="X90" s="73">
        <f t="shared" si="15"/>
        <v>4.26672884122173</v>
      </c>
      <c r="Y90" s="73">
        <f t="shared" si="16"/>
        <v>4.329004329004329</v>
      </c>
      <c r="Z90" s="73" t="e">
        <f t="shared" si="17"/>
        <v>#DIV/0!</v>
      </c>
    </row>
    <row r="91" spans="1:26" ht="12.75">
      <c r="A91" s="55">
        <v>4002</v>
      </c>
      <c r="B91" s="1" t="s">
        <v>257</v>
      </c>
      <c r="C91" s="1" t="s">
        <v>84</v>
      </c>
      <c r="D91" s="1" t="s">
        <v>121</v>
      </c>
      <c r="E91" s="5">
        <f>S!E4</f>
        <v>43.51</v>
      </c>
      <c r="F91" s="34">
        <f>S!F4</f>
        <v>0</v>
      </c>
      <c r="G91" s="5">
        <f t="shared" si="7"/>
        <v>0</v>
      </c>
      <c r="H91" s="5">
        <f t="shared" si="8"/>
        <v>0</v>
      </c>
      <c r="I91" s="5">
        <f>S!I4</f>
        <v>35.22</v>
      </c>
      <c r="J91" s="34">
        <f>S!J4</f>
        <v>0</v>
      </c>
      <c r="K91" s="5">
        <f t="shared" si="9"/>
        <v>0</v>
      </c>
      <c r="L91" s="5">
        <f t="shared" si="10"/>
        <v>0</v>
      </c>
      <c r="M91" s="5">
        <f t="shared" si="11"/>
        <v>78.72999999999999</v>
      </c>
      <c r="N91" s="5">
        <f>SUM(H91,L91)</f>
        <v>0</v>
      </c>
      <c r="O91" s="52">
        <v>11</v>
      </c>
      <c r="P91" s="5">
        <v>0</v>
      </c>
      <c r="Q91" s="34"/>
      <c r="R91" s="5">
        <f t="shared" si="13"/>
        <v>120</v>
      </c>
      <c r="S91" s="5">
        <f t="shared" si="14"/>
        <v>120</v>
      </c>
      <c r="T91" s="34"/>
      <c r="X91" s="73">
        <f>$X$60/E91</f>
        <v>4.205929671339922</v>
      </c>
      <c r="Y91" s="73">
        <f>$Y$60/I91</f>
        <v>4.258943781942079</v>
      </c>
      <c r="Z91" s="73" t="e">
        <f>$Z$60/P91</f>
        <v>#DIV/0!</v>
      </c>
    </row>
    <row r="92" spans="1:26" ht="12.75">
      <c r="A92" s="55">
        <v>4043</v>
      </c>
      <c r="B92" t="s">
        <v>44</v>
      </c>
      <c r="C92" t="s">
        <v>142</v>
      </c>
      <c r="D92" s="1" t="s">
        <v>63</v>
      </c>
      <c r="E92" s="5">
        <f>S!E45</f>
        <v>0</v>
      </c>
      <c r="F92" s="34">
        <v>0</v>
      </c>
      <c r="G92" s="5">
        <f>IF(E92=0,120,IF(E92&gt;$H$60,120,IF(E92&lt;$F$60,0,IF($H$60&gt;E92&gt;$F$60,E92-$F$60))))</f>
        <v>120</v>
      </c>
      <c r="H92" s="5">
        <f>SUM(F92,G92)</f>
        <v>120</v>
      </c>
      <c r="I92" s="5">
        <f>S!I45</f>
        <v>29.94</v>
      </c>
      <c r="J92" s="34">
        <f>S!J45</f>
        <v>0</v>
      </c>
      <c r="K92" s="5">
        <f>IF(I92=0,100,IF(I92&gt;$L$60,100,IF(I92&lt;$J$60,0,IF($L$60&gt;I92&gt;$J$60,I92-$J$60))))</f>
        <v>0</v>
      </c>
      <c r="L92" s="5">
        <f>SUM(J92,K92)</f>
        <v>0</v>
      </c>
      <c r="M92" s="5">
        <f>SUM(E92,I92)</f>
        <v>29.94</v>
      </c>
      <c r="N92" s="5">
        <f>SUM(H92,L92)</f>
        <v>120</v>
      </c>
      <c r="O92" s="53">
        <v>38</v>
      </c>
      <c r="P92" s="5">
        <v>0</v>
      </c>
      <c r="Q92" s="34"/>
      <c r="R92" s="5">
        <f>IF(P92=0,120,IF(P92&gt;$S$60,120,IF(P92&lt;$Q$60,0,IF($S$60&gt;P92&gt;$Q$60,P92-$Q$60))))</f>
        <v>120</v>
      </c>
      <c r="S92" s="5">
        <f t="shared" si="14"/>
        <v>120</v>
      </c>
      <c r="T92" s="34"/>
      <c r="X92" s="73" t="e">
        <f>$X$60/E92</f>
        <v>#DIV/0!</v>
      </c>
      <c r="Y92" s="73">
        <f>$Y$60/I92</f>
        <v>5.01002004008016</v>
      </c>
      <c r="Z92" s="73" t="e">
        <f>$Z$60/P92</f>
        <v>#DIV/0!</v>
      </c>
    </row>
    <row r="93" spans="1:26" ht="12.75">
      <c r="A93" s="55">
        <v>4047</v>
      </c>
      <c r="B93" s="1" t="s">
        <v>87</v>
      </c>
      <c r="C93" s="1" t="s">
        <v>156</v>
      </c>
      <c r="D93" s="1" t="s">
        <v>80</v>
      </c>
      <c r="E93" s="5">
        <f>S!E49</f>
        <v>42.14</v>
      </c>
      <c r="F93" s="34">
        <f>S!F49</f>
        <v>10</v>
      </c>
      <c r="G93" s="5">
        <f t="shared" si="7"/>
        <v>0</v>
      </c>
      <c r="H93" s="5">
        <f t="shared" si="8"/>
        <v>10</v>
      </c>
      <c r="I93" s="5">
        <f>S!I49</f>
        <v>33.09</v>
      </c>
      <c r="J93" s="34">
        <f>S!J49</f>
        <v>10</v>
      </c>
      <c r="K93" s="5">
        <f t="shared" si="9"/>
        <v>0</v>
      </c>
      <c r="L93" s="5">
        <f t="shared" si="10"/>
        <v>10</v>
      </c>
      <c r="M93" s="5">
        <f t="shared" si="11"/>
        <v>75.23</v>
      </c>
      <c r="N93" s="5">
        <f t="shared" si="12"/>
        <v>20</v>
      </c>
      <c r="O93" s="53">
        <v>28</v>
      </c>
      <c r="P93" s="5"/>
      <c r="Q93" s="34"/>
      <c r="R93" s="5">
        <f t="shared" si="13"/>
        <v>120</v>
      </c>
      <c r="S93" s="5">
        <f t="shared" si="14"/>
        <v>120</v>
      </c>
      <c r="T93" s="34"/>
      <c r="X93" s="73">
        <f t="shared" si="15"/>
        <v>4.342667299477931</v>
      </c>
      <c r="Y93" s="73">
        <f t="shared" si="16"/>
        <v>4.533091568449683</v>
      </c>
      <c r="Z93" s="73" t="e">
        <f t="shared" si="17"/>
        <v>#DIV/0!</v>
      </c>
    </row>
    <row r="94" spans="1:26" ht="12.75">
      <c r="A94" s="55">
        <v>4053</v>
      </c>
      <c r="B94" s="1" t="s">
        <v>340</v>
      </c>
      <c r="C94" s="1" t="s">
        <v>341</v>
      </c>
      <c r="D94" s="1" t="s">
        <v>63</v>
      </c>
      <c r="E94" s="5">
        <f>S!E55</f>
        <v>44.35</v>
      </c>
      <c r="F94" s="34">
        <f>S!F55</f>
        <v>10</v>
      </c>
      <c r="G94" s="5">
        <f t="shared" si="7"/>
        <v>0</v>
      </c>
      <c r="H94" s="5">
        <f t="shared" si="8"/>
        <v>10</v>
      </c>
      <c r="I94" s="5">
        <f>S!I55</f>
        <v>38.69</v>
      </c>
      <c r="J94" s="34">
        <f>S!J55</f>
        <v>10</v>
      </c>
      <c r="K94" s="5">
        <f t="shared" si="9"/>
        <v>2.6899999999999977</v>
      </c>
      <c r="L94" s="5">
        <f t="shared" si="10"/>
        <v>12.689999999999998</v>
      </c>
      <c r="M94" s="5">
        <f t="shared" si="11"/>
        <v>83.03999999999999</v>
      </c>
      <c r="N94" s="5">
        <f t="shared" si="12"/>
        <v>22.689999999999998</v>
      </c>
      <c r="O94" s="53">
        <v>29</v>
      </c>
      <c r="P94" s="5"/>
      <c r="Q94" s="34"/>
      <c r="R94" s="5">
        <f t="shared" si="13"/>
        <v>120</v>
      </c>
      <c r="S94" s="5">
        <f t="shared" si="14"/>
        <v>120</v>
      </c>
      <c r="T94" s="34"/>
      <c r="X94" s="73">
        <f t="shared" si="15"/>
        <v>4.126268320180383</v>
      </c>
      <c r="Y94" s="73">
        <f t="shared" si="16"/>
        <v>3.8769707934866893</v>
      </c>
      <c r="Z94" s="73" t="e">
        <f t="shared" si="17"/>
        <v>#DIV/0!</v>
      </c>
    </row>
    <row r="95" spans="1:26" ht="12.75">
      <c r="A95" s="55">
        <v>4051</v>
      </c>
      <c r="B95" s="1" t="s">
        <v>123</v>
      </c>
      <c r="C95" s="1" t="s">
        <v>284</v>
      </c>
      <c r="D95" s="1" t="s">
        <v>337</v>
      </c>
      <c r="E95" s="5">
        <f>S!E53</f>
        <v>45.88</v>
      </c>
      <c r="F95" s="34">
        <f>S!F53</f>
        <v>20</v>
      </c>
      <c r="G95" s="5">
        <f>IF(E95=0,120,IF(E95&gt;$H$60,120,IF(E95&lt;$F$60,0,IF($H$60&gt;E95&gt;$F$60,E95-$F$60))))</f>
        <v>0</v>
      </c>
      <c r="H95" s="5">
        <f t="shared" si="8"/>
        <v>20</v>
      </c>
      <c r="I95" s="5">
        <f>S!I53</f>
        <v>33.47</v>
      </c>
      <c r="J95" s="34">
        <f>S!J53</f>
        <v>5</v>
      </c>
      <c r="K95" s="5">
        <f t="shared" si="9"/>
        <v>0</v>
      </c>
      <c r="L95" s="5">
        <f t="shared" si="10"/>
        <v>5</v>
      </c>
      <c r="M95" s="5">
        <f t="shared" si="11"/>
        <v>79.35</v>
      </c>
      <c r="N95" s="5">
        <f t="shared" si="12"/>
        <v>25</v>
      </c>
      <c r="O95" s="53">
        <v>30</v>
      </c>
      <c r="P95" s="5"/>
      <c r="Q95" s="34"/>
      <c r="R95" s="5">
        <f t="shared" si="13"/>
        <v>120</v>
      </c>
      <c r="S95" s="5">
        <f t="shared" si="14"/>
        <v>120</v>
      </c>
      <c r="T95" s="34"/>
      <c r="X95" s="73">
        <f t="shared" si="15"/>
        <v>3.9886660854402787</v>
      </c>
      <c r="Y95" s="73">
        <f t="shared" si="16"/>
        <v>4.4816253361219</v>
      </c>
      <c r="Z95" s="73" t="e">
        <f t="shared" si="17"/>
        <v>#DIV/0!</v>
      </c>
    </row>
    <row r="96" spans="1:26" ht="12.75">
      <c r="A96" s="55">
        <v>4005</v>
      </c>
      <c r="B96" t="s">
        <v>75</v>
      </c>
      <c r="C96" t="s">
        <v>152</v>
      </c>
      <c r="D96" s="1" t="s">
        <v>63</v>
      </c>
      <c r="E96" s="5">
        <f>S!E7</f>
        <v>51.14</v>
      </c>
      <c r="F96" s="34">
        <f>S!F7</f>
        <v>10</v>
      </c>
      <c r="G96" s="5">
        <f t="shared" si="7"/>
        <v>4.140000000000001</v>
      </c>
      <c r="H96" s="5">
        <f t="shared" si="8"/>
        <v>14.14</v>
      </c>
      <c r="I96" s="5">
        <f>S!I7</f>
        <v>38.28</v>
      </c>
      <c r="J96" s="34">
        <f>S!J7</f>
        <v>10</v>
      </c>
      <c r="K96" s="5">
        <f t="shared" si="9"/>
        <v>2.280000000000001</v>
      </c>
      <c r="L96" s="5">
        <f t="shared" si="10"/>
        <v>12.280000000000001</v>
      </c>
      <c r="M96" s="5">
        <f t="shared" si="11"/>
        <v>89.42</v>
      </c>
      <c r="N96" s="5">
        <f t="shared" si="12"/>
        <v>26.42</v>
      </c>
      <c r="O96" s="53">
        <v>31</v>
      </c>
      <c r="P96" s="5"/>
      <c r="Q96" s="34"/>
      <c r="R96" s="5">
        <f t="shared" si="13"/>
        <v>120</v>
      </c>
      <c r="S96" s="5">
        <f t="shared" si="14"/>
        <v>120</v>
      </c>
      <c r="T96" s="34"/>
      <c r="X96" s="73">
        <f t="shared" si="15"/>
        <v>3.578412201798983</v>
      </c>
      <c r="Y96" s="73">
        <f t="shared" si="16"/>
        <v>3.9184952978056424</v>
      </c>
      <c r="Z96" s="73" t="e">
        <f t="shared" si="17"/>
        <v>#DIV/0!</v>
      </c>
    </row>
    <row r="97" spans="1:26" ht="12.75">
      <c r="A97" s="55">
        <v>4049</v>
      </c>
      <c r="B97" s="1" t="s">
        <v>155</v>
      </c>
      <c r="C97" s="1" t="s">
        <v>336</v>
      </c>
      <c r="D97" s="1" t="s">
        <v>337</v>
      </c>
      <c r="E97" s="5">
        <f>S!E51</f>
        <v>54.11</v>
      </c>
      <c r="F97" s="34">
        <f>S!F51</f>
        <v>15</v>
      </c>
      <c r="G97" s="5">
        <f t="shared" si="7"/>
        <v>7.109999999999999</v>
      </c>
      <c r="H97" s="5">
        <f t="shared" si="8"/>
        <v>22.11</v>
      </c>
      <c r="I97" s="5">
        <f>S!I51</f>
        <v>36.31</v>
      </c>
      <c r="J97" s="34">
        <f>S!J51</f>
        <v>5</v>
      </c>
      <c r="K97" s="5">
        <f t="shared" si="9"/>
        <v>0.3100000000000023</v>
      </c>
      <c r="L97" s="5">
        <f t="shared" si="10"/>
        <v>5.310000000000002</v>
      </c>
      <c r="M97" s="5">
        <f t="shared" si="11"/>
        <v>90.42</v>
      </c>
      <c r="N97" s="5">
        <f t="shared" si="12"/>
        <v>27.42</v>
      </c>
      <c r="O97" s="53">
        <v>32</v>
      </c>
      <c r="P97" s="5"/>
      <c r="Q97" s="34"/>
      <c r="R97" s="5">
        <f t="shared" si="13"/>
        <v>120</v>
      </c>
      <c r="S97" s="5">
        <f t="shared" si="14"/>
        <v>120</v>
      </c>
      <c r="T97" s="34"/>
      <c r="X97" s="73">
        <f t="shared" si="15"/>
        <v>3.381999630382554</v>
      </c>
      <c r="Y97" s="73">
        <f t="shared" si="16"/>
        <v>4.131093362709997</v>
      </c>
      <c r="Z97" s="73" t="e">
        <f t="shared" si="17"/>
        <v>#DIV/0!</v>
      </c>
    </row>
    <row r="98" spans="1:26" ht="12.75">
      <c r="A98" s="55">
        <v>4019</v>
      </c>
      <c r="B98" s="1" t="s">
        <v>207</v>
      </c>
      <c r="C98" s="1" t="s">
        <v>325</v>
      </c>
      <c r="D98" s="1" t="s">
        <v>63</v>
      </c>
      <c r="E98" s="5">
        <f>S!E21</f>
        <v>51.07</v>
      </c>
      <c r="F98" s="34">
        <f>S!F21</f>
        <v>10</v>
      </c>
      <c r="G98" s="5">
        <f t="shared" si="7"/>
        <v>4.07</v>
      </c>
      <c r="H98" s="5">
        <f t="shared" si="8"/>
        <v>14.07</v>
      </c>
      <c r="I98" s="5">
        <f>S!I21</f>
        <v>40.22</v>
      </c>
      <c r="J98" s="34">
        <f>S!J21</f>
        <v>10</v>
      </c>
      <c r="K98" s="5">
        <f t="shared" si="9"/>
        <v>4.219999999999999</v>
      </c>
      <c r="L98" s="5">
        <f t="shared" si="10"/>
        <v>14.219999999999999</v>
      </c>
      <c r="M98" s="5">
        <f t="shared" si="11"/>
        <v>91.28999999999999</v>
      </c>
      <c r="N98" s="5">
        <f t="shared" si="12"/>
        <v>28.29</v>
      </c>
      <c r="O98" s="53">
        <v>33</v>
      </c>
      <c r="P98" s="5"/>
      <c r="Q98" s="34"/>
      <c r="R98" s="5">
        <f t="shared" si="13"/>
        <v>120</v>
      </c>
      <c r="S98" s="5">
        <f t="shared" si="14"/>
        <v>120</v>
      </c>
      <c r="T98" s="34"/>
      <c r="X98" s="73">
        <f t="shared" si="15"/>
        <v>3.5833170158605836</v>
      </c>
      <c r="Y98" s="73">
        <f t="shared" si="16"/>
        <v>3.7294878170064645</v>
      </c>
      <c r="Z98" s="73" t="e">
        <f t="shared" si="17"/>
        <v>#DIV/0!</v>
      </c>
    </row>
    <row r="99" spans="1:26" ht="12.75">
      <c r="A99" s="55">
        <v>4010</v>
      </c>
      <c r="B99" s="37" t="s">
        <v>280</v>
      </c>
      <c r="C99" s="37" t="s">
        <v>281</v>
      </c>
      <c r="D99" s="38" t="s">
        <v>322</v>
      </c>
      <c r="E99" s="5">
        <f>S!E12</f>
        <v>50.24</v>
      </c>
      <c r="F99" s="34">
        <f>S!F12</f>
        <v>25</v>
      </c>
      <c r="G99" s="5">
        <f t="shared" si="7"/>
        <v>3.240000000000002</v>
      </c>
      <c r="H99" s="5">
        <f t="shared" si="8"/>
        <v>28.240000000000002</v>
      </c>
      <c r="I99" s="5">
        <f>S!I12</f>
        <v>34.87</v>
      </c>
      <c r="J99" s="34">
        <f>S!J12</f>
        <v>5</v>
      </c>
      <c r="K99" s="5">
        <f t="shared" si="9"/>
        <v>0</v>
      </c>
      <c r="L99" s="5">
        <f t="shared" si="10"/>
        <v>5</v>
      </c>
      <c r="M99" s="5">
        <f t="shared" si="11"/>
        <v>85.11</v>
      </c>
      <c r="N99" s="5">
        <f t="shared" si="12"/>
        <v>33.24</v>
      </c>
      <c r="O99" s="53">
        <v>34</v>
      </c>
      <c r="P99" s="5"/>
      <c r="Q99" s="34"/>
      <c r="R99" s="5">
        <f t="shared" si="13"/>
        <v>120</v>
      </c>
      <c r="S99" s="5">
        <f t="shared" si="14"/>
        <v>120</v>
      </c>
      <c r="T99" s="34"/>
      <c r="X99" s="73">
        <f t="shared" si="15"/>
        <v>3.642515923566879</v>
      </c>
      <c r="Y99" s="73">
        <f t="shared" si="16"/>
        <v>4.301691998852882</v>
      </c>
      <c r="Z99" s="73" t="e">
        <f t="shared" si="17"/>
        <v>#DIV/0!</v>
      </c>
    </row>
    <row r="100" spans="1:26" ht="12.75">
      <c r="A100" s="55">
        <v>4022</v>
      </c>
      <c r="B100" t="s">
        <v>293</v>
      </c>
      <c r="C100" t="s">
        <v>51</v>
      </c>
      <c r="D100" s="1" t="s">
        <v>327</v>
      </c>
      <c r="E100" s="5">
        <f>S!E24</f>
        <v>52.28</v>
      </c>
      <c r="F100" s="34">
        <f>S!F24</f>
        <v>10</v>
      </c>
      <c r="G100" s="5">
        <f t="shared" si="7"/>
        <v>5.280000000000001</v>
      </c>
      <c r="H100" s="5">
        <f t="shared" si="8"/>
        <v>15.280000000000001</v>
      </c>
      <c r="I100" s="5">
        <f>S!I24</f>
        <v>46.18</v>
      </c>
      <c r="J100" s="34">
        <f>S!J24</f>
        <v>10</v>
      </c>
      <c r="K100" s="5">
        <f t="shared" si="9"/>
        <v>10.18</v>
      </c>
      <c r="L100" s="5">
        <f t="shared" si="10"/>
        <v>20.18</v>
      </c>
      <c r="M100" s="5">
        <f t="shared" si="11"/>
        <v>98.46000000000001</v>
      </c>
      <c r="N100" s="5">
        <f t="shared" si="12"/>
        <v>35.46</v>
      </c>
      <c r="O100" s="53">
        <v>35</v>
      </c>
      <c r="P100" s="5"/>
      <c r="Q100" s="34"/>
      <c r="R100" s="5">
        <f t="shared" si="13"/>
        <v>120</v>
      </c>
      <c r="S100" s="5">
        <f t="shared" si="14"/>
        <v>120</v>
      </c>
      <c r="T100" s="34"/>
      <c r="X100" s="73">
        <f t="shared" si="15"/>
        <v>3.500382555470543</v>
      </c>
      <c r="Y100" s="73">
        <f t="shared" si="16"/>
        <v>3.2481593763534</v>
      </c>
      <c r="Z100" s="73" t="e">
        <f t="shared" si="17"/>
        <v>#DIV/0!</v>
      </c>
    </row>
    <row r="101" spans="1:26" ht="12.75">
      <c r="A101" s="55">
        <v>4037</v>
      </c>
      <c r="B101" s="1" t="s">
        <v>240</v>
      </c>
      <c r="C101" s="1" t="s">
        <v>241</v>
      </c>
      <c r="D101" s="1" t="s">
        <v>333</v>
      </c>
      <c r="E101" s="5">
        <f>S!E39</f>
        <v>41.34</v>
      </c>
      <c r="F101" s="34">
        <f>S!F39</f>
        <v>0</v>
      </c>
      <c r="G101" s="5">
        <f t="shared" si="7"/>
        <v>0</v>
      </c>
      <c r="H101" s="5">
        <f t="shared" si="8"/>
        <v>0</v>
      </c>
      <c r="I101" s="5">
        <f>S!I39</f>
        <v>0</v>
      </c>
      <c r="J101" s="34"/>
      <c r="K101" s="5">
        <f t="shared" si="9"/>
        <v>100</v>
      </c>
      <c r="L101" s="5">
        <f t="shared" si="10"/>
        <v>100</v>
      </c>
      <c r="M101" s="5">
        <f t="shared" si="11"/>
        <v>41.34</v>
      </c>
      <c r="N101" s="5">
        <f t="shared" si="12"/>
        <v>100</v>
      </c>
      <c r="O101" s="53">
        <v>36</v>
      </c>
      <c r="P101" s="5"/>
      <c r="Q101" s="34"/>
      <c r="R101" s="5">
        <f t="shared" si="13"/>
        <v>120</v>
      </c>
      <c r="S101" s="5">
        <f t="shared" si="14"/>
        <v>120</v>
      </c>
      <c r="T101" s="34"/>
      <c r="X101" s="73">
        <f t="shared" si="15"/>
        <v>4.426705370101597</v>
      </c>
      <c r="Y101" s="73" t="e">
        <f t="shared" si="16"/>
        <v>#DIV/0!</v>
      </c>
      <c r="Z101" s="73" t="e">
        <f t="shared" si="17"/>
        <v>#DIV/0!</v>
      </c>
    </row>
    <row r="102" spans="1:26" ht="12.75">
      <c r="A102" s="55">
        <v>4009</v>
      </c>
      <c r="B102" s="37" t="s">
        <v>311</v>
      </c>
      <c r="C102" s="37" t="s">
        <v>312</v>
      </c>
      <c r="D102" s="38" t="s">
        <v>321</v>
      </c>
      <c r="E102" s="5">
        <f>S!E11</f>
        <v>65.57</v>
      </c>
      <c r="F102" s="34">
        <f>S!F11</f>
        <v>0</v>
      </c>
      <c r="G102" s="5">
        <f t="shared" si="7"/>
        <v>18.569999999999993</v>
      </c>
      <c r="H102" s="5">
        <f t="shared" si="8"/>
        <v>18.569999999999993</v>
      </c>
      <c r="I102" s="5">
        <f>S!I11</f>
        <v>54.47</v>
      </c>
      <c r="J102" s="34">
        <f>S!J11</f>
        <v>5</v>
      </c>
      <c r="K102" s="5">
        <f t="shared" si="9"/>
        <v>100</v>
      </c>
      <c r="L102" s="5">
        <f t="shared" si="10"/>
        <v>105</v>
      </c>
      <c r="M102" s="5">
        <f t="shared" si="11"/>
        <v>120.03999999999999</v>
      </c>
      <c r="N102" s="5">
        <f t="shared" si="12"/>
        <v>123.57</v>
      </c>
      <c r="O102" s="53">
        <v>37</v>
      </c>
      <c r="P102" s="5"/>
      <c r="Q102" s="34"/>
      <c r="R102" s="5">
        <f t="shared" si="13"/>
        <v>120</v>
      </c>
      <c r="S102" s="5">
        <f t="shared" si="14"/>
        <v>120</v>
      </c>
      <c r="T102" s="34"/>
      <c r="X102" s="73">
        <f t="shared" si="15"/>
        <v>2.790910477352448</v>
      </c>
      <c r="Y102" s="73">
        <f t="shared" si="16"/>
        <v>2.753809436387002</v>
      </c>
      <c r="Z102" s="73" t="e">
        <f t="shared" si="17"/>
        <v>#DIV/0!</v>
      </c>
    </row>
    <row r="103" spans="1:26" ht="12.75">
      <c r="A103" s="55">
        <v>4013</v>
      </c>
      <c r="B103" s="37" t="s">
        <v>232</v>
      </c>
      <c r="C103" s="37" t="s">
        <v>233</v>
      </c>
      <c r="D103" s="38" t="s">
        <v>323</v>
      </c>
      <c r="E103" s="5">
        <f>S!E15</f>
        <v>0</v>
      </c>
      <c r="F103" s="34"/>
      <c r="G103" s="5">
        <f t="shared" si="7"/>
        <v>120</v>
      </c>
      <c r="H103" s="5">
        <f t="shared" si="8"/>
        <v>120</v>
      </c>
      <c r="I103" s="5">
        <f>S!I15</f>
        <v>32.03</v>
      </c>
      <c r="J103" s="34">
        <f>S!J15</f>
        <v>0</v>
      </c>
      <c r="K103" s="5">
        <f t="shared" si="9"/>
        <v>0</v>
      </c>
      <c r="L103" s="5">
        <f t="shared" si="10"/>
        <v>0</v>
      </c>
      <c r="M103" s="5">
        <f t="shared" si="11"/>
        <v>32.03</v>
      </c>
      <c r="N103" s="5">
        <f t="shared" si="12"/>
        <v>120</v>
      </c>
      <c r="O103" s="53">
        <v>39</v>
      </c>
      <c r="P103" s="5"/>
      <c r="Q103" s="34"/>
      <c r="R103" s="5">
        <f t="shared" si="13"/>
        <v>120</v>
      </c>
      <c r="S103" s="5">
        <f t="shared" si="14"/>
        <v>120</v>
      </c>
      <c r="T103" s="34"/>
      <c r="X103" s="73" t="e">
        <f t="shared" si="15"/>
        <v>#DIV/0!</v>
      </c>
      <c r="Y103" s="73">
        <f t="shared" si="16"/>
        <v>4.683109584764283</v>
      </c>
      <c r="Z103" s="73" t="e">
        <f t="shared" si="17"/>
        <v>#DIV/0!</v>
      </c>
    </row>
    <row r="104" spans="1:26" ht="12.75">
      <c r="A104" s="55">
        <v>4044</v>
      </c>
      <c r="B104" s="1" t="s">
        <v>154</v>
      </c>
      <c r="C104" s="1" t="s">
        <v>335</v>
      </c>
      <c r="D104" s="1" t="s">
        <v>189</v>
      </c>
      <c r="E104" s="5">
        <f>S!E46</f>
        <v>0</v>
      </c>
      <c r="F104" s="34"/>
      <c r="G104" s="5">
        <f t="shared" si="7"/>
        <v>120</v>
      </c>
      <c r="H104" s="5">
        <f t="shared" si="8"/>
        <v>120</v>
      </c>
      <c r="I104" s="5">
        <f>S!I46</f>
        <v>33.13</v>
      </c>
      <c r="J104" s="34">
        <f>S!J46</f>
        <v>0</v>
      </c>
      <c r="K104" s="5">
        <f t="shared" si="9"/>
        <v>0</v>
      </c>
      <c r="L104" s="5">
        <f t="shared" si="10"/>
        <v>0</v>
      </c>
      <c r="M104" s="5">
        <f t="shared" si="11"/>
        <v>33.13</v>
      </c>
      <c r="N104" s="5">
        <f t="shared" si="12"/>
        <v>120</v>
      </c>
      <c r="O104" s="53">
        <v>40</v>
      </c>
      <c r="P104" s="5"/>
      <c r="Q104" s="34"/>
      <c r="R104" s="5">
        <f t="shared" si="13"/>
        <v>120</v>
      </c>
      <c r="S104" s="5">
        <f t="shared" si="14"/>
        <v>120</v>
      </c>
      <c r="T104" s="34"/>
      <c r="X104" s="73" t="e">
        <f t="shared" si="15"/>
        <v>#DIV/0!</v>
      </c>
      <c r="Y104" s="73">
        <f t="shared" si="16"/>
        <v>4.527618472683368</v>
      </c>
      <c r="Z104" s="73" t="e">
        <f t="shared" si="17"/>
        <v>#DIV/0!</v>
      </c>
    </row>
    <row r="105" spans="1:26" ht="12.75">
      <c r="A105" s="55">
        <v>4041</v>
      </c>
      <c r="B105" s="1" t="s">
        <v>301</v>
      </c>
      <c r="C105" s="1" t="s">
        <v>307</v>
      </c>
      <c r="D105" s="1" t="s">
        <v>324</v>
      </c>
      <c r="E105" s="5">
        <f>S!E43</f>
        <v>0</v>
      </c>
      <c r="F105" s="34"/>
      <c r="G105" s="5">
        <f t="shared" si="7"/>
        <v>120</v>
      </c>
      <c r="H105" s="5">
        <f t="shared" si="8"/>
        <v>120</v>
      </c>
      <c r="I105" s="5">
        <f>S!I43</f>
        <v>36.19</v>
      </c>
      <c r="J105" s="34">
        <f>S!J43</f>
        <v>0</v>
      </c>
      <c r="K105" s="5">
        <f t="shared" si="9"/>
        <v>0.18999999999999773</v>
      </c>
      <c r="L105" s="5">
        <f t="shared" si="10"/>
        <v>0.18999999999999773</v>
      </c>
      <c r="M105" s="5">
        <f t="shared" si="11"/>
        <v>36.19</v>
      </c>
      <c r="N105" s="5">
        <f t="shared" si="12"/>
        <v>120.19</v>
      </c>
      <c r="O105" s="53">
        <v>41</v>
      </c>
      <c r="P105" s="5"/>
      <c r="Q105" s="34"/>
      <c r="R105" s="5">
        <f t="shared" si="13"/>
        <v>120</v>
      </c>
      <c r="S105" s="5">
        <f t="shared" si="14"/>
        <v>120</v>
      </c>
      <c r="T105" s="34"/>
      <c r="X105" s="73" t="e">
        <f t="shared" si="15"/>
        <v>#DIV/0!</v>
      </c>
      <c r="Y105" s="73">
        <f t="shared" si="16"/>
        <v>4.144791378833932</v>
      </c>
      <c r="Z105" s="73" t="e">
        <f t="shared" si="17"/>
        <v>#DIV/0!</v>
      </c>
    </row>
    <row r="106" spans="1:26" ht="12.75">
      <c r="A106" s="55">
        <v>4007</v>
      </c>
      <c r="B106" s="1" t="s">
        <v>148</v>
      </c>
      <c r="C106" s="1" t="s">
        <v>149</v>
      </c>
      <c r="D106" s="1" t="s">
        <v>169</v>
      </c>
      <c r="E106" s="5">
        <f>S!E9</f>
        <v>0</v>
      </c>
      <c r="F106" s="34"/>
      <c r="G106" s="5">
        <f t="shared" si="7"/>
        <v>120</v>
      </c>
      <c r="H106" s="5">
        <f t="shared" si="8"/>
        <v>120</v>
      </c>
      <c r="I106" s="5">
        <f>S!I9</f>
        <v>39.73</v>
      </c>
      <c r="J106" s="34">
        <f>S!J9</f>
        <v>0</v>
      </c>
      <c r="K106" s="5">
        <f t="shared" si="9"/>
        <v>3.729999999999997</v>
      </c>
      <c r="L106" s="5">
        <f t="shared" si="10"/>
        <v>3.729999999999997</v>
      </c>
      <c r="M106" s="5">
        <f t="shared" si="11"/>
        <v>39.73</v>
      </c>
      <c r="N106" s="5">
        <f t="shared" si="12"/>
        <v>123.72999999999999</v>
      </c>
      <c r="O106" s="53">
        <v>42</v>
      </c>
      <c r="P106" s="5"/>
      <c r="Q106" s="34"/>
      <c r="R106" s="5">
        <f t="shared" si="13"/>
        <v>120</v>
      </c>
      <c r="S106" s="5">
        <f t="shared" si="14"/>
        <v>120</v>
      </c>
      <c r="T106" s="34"/>
      <c r="X106" s="73" t="e">
        <f t="shared" si="15"/>
        <v>#DIV/0!</v>
      </c>
      <c r="Y106" s="73">
        <f t="shared" si="16"/>
        <v>3.775484520513466</v>
      </c>
      <c r="Z106" s="73" t="e">
        <f t="shared" si="17"/>
        <v>#DIV/0!</v>
      </c>
    </row>
    <row r="107" spans="1:26" ht="12.75">
      <c r="A107" s="55">
        <v>4034</v>
      </c>
      <c r="B107" s="1" t="s">
        <v>30</v>
      </c>
      <c r="C107" s="1" t="s">
        <v>294</v>
      </c>
      <c r="D107" s="1" t="s">
        <v>167</v>
      </c>
      <c r="E107" s="5">
        <f>S!E36</f>
        <v>0</v>
      </c>
      <c r="F107" s="34"/>
      <c r="G107" s="5">
        <f t="shared" si="7"/>
        <v>120</v>
      </c>
      <c r="H107" s="5">
        <f t="shared" si="8"/>
        <v>120</v>
      </c>
      <c r="I107" s="5">
        <f>S!I36</f>
        <v>35.22</v>
      </c>
      <c r="J107" s="34">
        <f>S!J36</f>
        <v>10</v>
      </c>
      <c r="K107" s="5">
        <f t="shared" si="9"/>
        <v>0</v>
      </c>
      <c r="L107" s="5">
        <f t="shared" si="10"/>
        <v>10</v>
      </c>
      <c r="M107" s="5">
        <f t="shared" si="11"/>
        <v>35.22</v>
      </c>
      <c r="N107" s="5">
        <f t="shared" si="12"/>
        <v>130</v>
      </c>
      <c r="O107" s="53">
        <v>44</v>
      </c>
      <c r="P107" s="5"/>
      <c r="Q107" s="34"/>
      <c r="R107" s="5">
        <f t="shared" si="13"/>
        <v>120</v>
      </c>
      <c r="S107" s="5">
        <f t="shared" si="14"/>
        <v>120</v>
      </c>
      <c r="T107" s="34"/>
      <c r="X107" s="73" t="e">
        <f t="shared" si="15"/>
        <v>#DIV/0!</v>
      </c>
      <c r="Y107" s="73">
        <f t="shared" si="16"/>
        <v>4.258943781942079</v>
      </c>
      <c r="Z107" s="73" t="e">
        <f t="shared" si="17"/>
        <v>#DIV/0!</v>
      </c>
    </row>
    <row r="108" spans="1:26" ht="12.75">
      <c r="A108" s="55">
        <v>4027</v>
      </c>
      <c r="B108" s="1" t="s">
        <v>91</v>
      </c>
      <c r="C108" s="1" t="s">
        <v>92</v>
      </c>
      <c r="D108" s="1" t="s">
        <v>63</v>
      </c>
      <c r="E108" s="5">
        <f>S!E29</f>
        <v>0</v>
      </c>
      <c r="F108" s="34"/>
      <c r="G108" s="5">
        <f t="shared" si="7"/>
        <v>120</v>
      </c>
      <c r="H108" s="5">
        <f t="shared" si="8"/>
        <v>120</v>
      </c>
      <c r="I108" s="5">
        <f>S!I29</f>
        <v>36.19</v>
      </c>
      <c r="J108" s="34">
        <f>S!J29</f>
        <v>10</v>
      </c>
      <c r="K108" s="5">
        <f t="shared" si="9"/>
        <v>0.18999999999999773</v>
      </c>
      <c r="L108" s="5">
        <f t="shared" si="10"/>
        <v>10.189999999999998</v>
      </c>
      <c r="M108" s="5">
        <f t="shared" si="11"/>
        <v>36.19</v>
      </c>
      <c r="N108" s="5">
        <f t="shared" si="12"/>
        <v>130.19</v>
      </c>
      <c r="O108" s="53">
        <v>45</v>
      </c>
      <c r="P108" s="5"/>
      <c r="Q108" s="34"/>
      <c r="R108" s="5">
        <f t="shared" si="13"/>
        <v>120</v>
      </c>
      <c r="S108" s="5">
        <f t="shared" si="14"/>
        <v>120</v>
      </c>
      <c r="T108" s="34"/>
      <c r="X108" s="73" t="e">
        <f t="shared" si="15"/>
        <v>#DIV/0!</v>
      </c>
      <c r="Y108" s="73">
        <f t="shared" si="16"/>
        <v>4.144791378833932</v>
      </c>
      <c r="Z108" s="73" t="e">
        <f t="shared" si="17"/>
        <v>#DIV/0!</v>
      </c>
    </row>
    <row r="109" spans="1:26" ht="12.75">
      <c r="A109" s="55">
        <v>4050</v>
      </c>
      <c r="B109" s="1" t="s">
        <v>117</v>
      </c>
      <c r="C109" s="1" t="s">
        <v>282</v>
      </c>
      <c r="D109" s="38" t="s">
        <v>338</v>
      </c>
      <c r="E109" s="5">
        <f>S!E52</f>
        <v>0</v>
      </c>
      <c r="F109" s="34"/>
      <c r="G109" s="5">
        <f t="shared" si="7"/>
        <v>120</v>
      </c>
      <c r="H109" s="5">
        <f t="shared" si="8"/>
        <v>120</v>
      </c>
      <c r="I109" s="5">
        <f>S!I52</f>
        <v>43.34</v>
      </c>
      <c r="J109" s="34">
        <f>S!J52</f>
        <v>5</v>
      </c>
      <c r="K109" s="5">
        <f>IF(I109=0,100,IF(I109&gt;$L$60,100,IF(I109&lt;$J$60,0,IF($L$60&gt;I109&gt;$J$60,I109-$J$60))))</f>
        <v>7.340000000000003</v>
      </c>
      <c r="L109" s="5">
        <f t="shared" si="10"/>
        <v>12.340000000000003</v>
      </c>
      <c r="M109" s="5">
        <f t="shared" si="11"/>
        <v>43.34</v>
      </c>
      <c r="N109" s="5">
        <f t="shared" si="12"/>
        <v>132.34</v>
      </c>
      <c r="O109" s="53">
        <v>46</v>
      </c>
      <c r="P109" s="5"/>
      <c r="Q109" s="34"/>
      <c r="R109" s="5">
        <f t="shared" si="13"/>
        <v>120</v>
      </c>
      <c r="S109" s="5">
        <f t="shared" si="14"/>
        <v>120</v>
      </c>
      <c r="T109" s="34"/>
      <c r="X109" s="73" t="e">
        <f t="shared" si="15"/>
        <v>#DIV/0!</v>
      </c>
      <c r="Y109" s="73">
        <f t="shared" si="16"/>
        <v>3.4610059990770647</v>
      </c>
      <c r="Z109" s="73" t="e">
        <f t="shared" si="17"/>
        <v>#DIV/0!</v>
      </c>
    </row>
    <row r="110" spans="1:26" ht="12.75">
      <c r="A110" s="55">
        <v>4048</v>
      </c>
      <c r="B110" s="1" t="s">
        <v>313</v>
      </c>
      <c r="C110" s="1" t="s">
        <v>314</v>
      </c>
      <c r="D110" s="1" t="s">
        <v>321</v>
      </c>
      <c r="E110" s="5">
        <f>S!E50</f>
        <v>0</v>
      </c>
      <c r="F110" s="34"/>
      <c r="G110" s="5">
        <f t="shared" si="7"/>
        <v>120</v>
      </c>
      <c r="H110" s="5">
        <f t="shared" si="8"/>
        <v>120</v>
      </c>
      <c r="I110" s="5">
        <f>S!I50</f>
        <v>49.5</v>
      </c>
      <c r="J110" s="34">
        <f>S!J50</f>
        <v>20</v>
      </c>
      <c r="K110" s="5">
        <f t="shared" si="9"/>
        <v>13.5</v>
      </c>
      <c r="L110" s="5">
        <f t="shared" si="10"/>
        <v>33.5</v>
      </c>
      <c r="M110" s="5">
        <f t="shared" si="11"/>
        <v>49.5</v>
      </c>
      <c r="N110" s="5">
        <f t="shared" si="12"/>
        <v>153.5</v>
      </c>
      <c r="O110" s="53">
        <v>47</v>
      </c>
      <c r="P110" s="5"/>
      <c r="Q110" s="34"/>
      <c r="R110" s="5">
        <f t="shared" si="13"/>
        <v>120</v>
      </c>
      <c r="S110" s="5">
        <f t="shared" si="14"/>
        <v>120</v>
      </c>
      <c r="T110" s="34"/>
      <c r="X110" s="73" t="e">
        <f t="shared" si="15"/>
        <v>#DIV/0!</v>
      </c>
      <c r="Y110" s="73">
        <f t="shared" si="16"/>
        <v>3.0303030303030303</v>
      </c>
      <c r="Z110" s="73" t="e">
        <f t="shared" si="17"/>
        <v>#DIV/0!</v>
      </c>
    </row>
    <row r="111" spans="1:26" ht="12.75">
      <c r="A111" s="55">
        <v>4030</v>
      </c>
      <c r="B111" s="1" t="s">
        <v>162</v>
      </c>
      <c r="C111" s="1" t="s">
        <v>262</v>
      </c>
      <c r="D111" s="38" t="s">
        <v>164</v>
      </c>
      <c r="E111" s="5">
        <f>S!E32</f>
        <v>0</v>
      </c>
      <c r="F111" s="34"/>
      <c r="G111" s="5">
        <f t="shared" si="7"/>
        <v>120</v>
      </c>
      <c r="H111" s="5">
        <f t="shared" si="8"/>
        <v>120</v>
      </c>
      <c r="I111" s="5">
        <f>S!I32</f>
        <v>0</v>
      </c>
      <c r="J111" s="34"/>
      <c r="K111" s="5">
        <f t="shared" si="9"/>
        <v>100</v>
      </c>
      <c r="L111" s="5">
        <f t="shared" si="10"/>
        <v>100</v>
      </c>
      <c r="M111" s="5">
        <f t="shared" si="11"/>
        <v>0</v>
      </c>
      <c r="N111" s="5">
        <f t="shared" si="12"/>
        <v>220</v>
      </c>
      <c r="O111" s="34"/>
      <c r="P111" s="5"/>
      <c r="Q111" s="34"/>
      <c r="R111" s="5">
        <f t="shared" si="13"/>
        <v>120</v>
      </c>
      <c r="S111" s="5">
        <f t="shared" si="14"/>
        <v>120</v>
      </c>
      <c r="T111" s="34"/>
      <c r="X111" s="73" t="e">
        <f t="shared" si="15"/>
        <v>#DIV/0!</v>
      </c>
      <c r="Y111" s="73" t="e">
        <f t="shared" si="16"/>
        <v>#DIV/0!</v>
      </c>
      <c r="Z111" s="73" t="e">
        <f t="shared" si="17"/>
        <v>#DIV/0!</v>
      </c>
    </row>
    <row r="112" spans="1:26" ht="12.75">
      <c r="A112" s="55">
        <v>4033</v>
      </c>
      <c r="B112" s="1" t="s">
        <v>317</v>
      </c>
      <c r="C112" s="1" t="s">
        <v>318</v>
      </c>
      <c r="D112" s="1" t="s">
        <v>331</v>
      </c>
      <c r="E112" s="5">
        <f>S!E35</f>
        <v>0</v>
      </c>
      <c r="F112" s="34"/>
      <c r="G112" s="5">
        <f t="shared" si="7"/>
        <v>120</v>
      </c>
      <c r="H112" s="5">
        <f t="shared" si="8"/>
        <v>120</v>
      </c>
      <c r="I112" s="5">
        <f>S!I35</f>
        <v>0</v>
      </c>
      <c r="J112" s="34"/>
      <c r="K112" s="5">
        <f t="shared" si="9"/>
        <v>100</v>
      </c>
      <c r="L112" s="5">
        <f t="shared" si="10"/>
        <v>100</v>
      </c>
      <c r="M112" s="5">
        <f t="shared" si="11"/>
        <v>0</v>
      </c>
      <c r="N112" s="5">
        <f t="shared" si="12"/>
        <v>220</v>
      </c>
      <c r="O112" s="34"/>
      <c r="P112" s="5"/>
      <c r="Q112" s="34"/>
      <c r="R112" s="5">
        <f t="shared" si="13"/>
        <v>120</v>
      </c>
      <c r="S112" s="5">
        <f t="shared" si="14"/>
        <v>120</v>
      </c>
      <c r="T112" s="34"/>
      <c r="X112" s="73" t="e">
        <f t="shared" si="15"/>
        <v>#DIV/0!</v>
      </c>
      <c r="Y112" s="73" t="e">
        <f t="shared" si="16"/>
        <v>#DIV/0!</v>
      </c>
      <c r="Z112" s="73" t="e">
        <f t="shared" si="17"/>
        <v>#DIV/0!</v>
      </c>
    </row>
    <row r="113" spans="1:26" ht="12.75">
      <c r="A113" s="55">
        <v>4036</v>
      </c>
      <c r="B113" s="1" t="s">
        <v>123</v>
      </c>
      <c r="C113" s="1" t="s">
        <v>332</v>
      </c>
      <c r="D113" s="1" t="s">
        <v>63</v>
      </c>
      <c r="E113" s="5">
        <f>S!E38</f>
        <v>0</v>
      </c>
      <c r="F113" s="34"/>
      <c r="G113" s="5">
        <f t="shared" si="7"/>
        <v>120</v>
      </c>
      <c r="H113" s="5">
        <f t="shared" si="8"/>
        <v>120</v>
      </c>
      <c r="I113" s="5">
        <f>S!I38</f>
        <v>0</v>
      </c>
      <c r="J113" s="34"/>
      <c r="K113" s="5">
        <f t="shared" si="9"/>
        <v>100</v>
      </c>
      <c r="L113" s="5">
        <f t="shared" si="10"/>
        <v>100</v>
      </c>
      <c r="M113" s="5">
        <f t="shared" si="11"/>
        <v>0</v>
      </c>
      <c r="N113" s="5">
        <f t="shared" si="12"/>
        <v>220</v>
      </c>
      <c r="O113" s="5"/>
      <c r="Q113" s="34"/>
      <c r="R113" s="5">
        <f t="shared" si="13"/>
        <v>120</v>
      </c>
      <c r="S113" s="5">
        <f t="shared" si="14"/>
        <v>120</v>
      </c>
      <c r="X113" s="73" t="e">
        <f t="shared" si="15"/>
        <v>#DIV/0!</v>
      </c>
      <c r="Y113" s="73" t="e">
        <f t="shared" si="16"/>
        <v>#DIV/0!</v>
      </c>
      <c r="Z113" s="73" t="e">
        <f t="shared" si="17"/>
        <v>#DIV/0!</v>
      </c>
    </row>
    <row r="114" spans="1:26" ht="12.75">
      <c r="A114" s="55">
        <v>4039</v>
      </c>
      <c r="B114" s="1" t="s">
        <v>303</v>
      </c>
      <c r="C114" s="1" t="s">
        <v>304</v>
      </c>
      <c r="D114" s="1" t="s">
        <v>326</v>
      </c>
      <c r="E114" s="5">
        <f>S!E41</f>
        <v>0</v>
      </c>
      <c r="F114" s="34"/>
      <c r="G114" s="5">
        <f t="shared" si="7"/>
        <v>120</v>
      </c>
      <c r="H114" s="5">
        <f t="shared" si="8"/>
        <v>120</v>
      </c>
      <c r="I114" s="5">
        <f>S!I41</f>
        <v>0</v>
      </c>
      <c r="J114" s="34"/>
      <c r="K114" s="5">
        <f t="shared" si="9"/>
        <v>100</v>
      </c>
      <c r="L114" s="5">
        <f t="shared" si="10"/>
        <v>100</v>
      </c>
      <c r="M114" s="5">
        <f t="shared" si="11"/>
        <v>0</v>
      </c>
      <c r="N114" s="5">
        <f>SUM(H114,L114)</f>
        <v>220</v>
      </c>
      <c r="R114" s="5">
        <f t="shared" si="13"/>
        <v>120</v>
      </c>
      <c r="S114" s="5">
        <f t="shared" si="14"/>
        <v>120</v>
      </c>
      <c r="X114" s="73" t="e">
        <f t="shared" si="15"/>
        <v>#DIV/0!</v>
      </c>
      <c r="Y114" s="73" t="e">
        <f t="shared" si="16"/>
        <v>#DIV/0!</v>
      </c>
      <c r="Z114" s="73" t="e">
        <f t="shared" si="17"/>
        <v>#DIV/0!</v>
      </c>
    </row>
    <row r="115" spans="1:26" ht="12.75">
      <c r="A115" s="55">
        <v>4040</v>
      </c>
      <c r="B115" s="1" t="s">
        <v>334</v>
      </c>
      <c r="C115" s="1" t="s">
        <v>211</v>
      </c>
      <c r="D115" s="1" t="s">
        <v>63</v>
      </c>
      <c r="E115" s="5">
        <f>S!E42</f>
        <v>0</v>
      </c>
      <c r="F115" s="34"/>
      <c r="G115" s="5">
        <f t="shared" si="7"/>
        <v>120</v>
      </c>
      <c r="H115" s="5">
        <f t="shared" si="8"/>
        <v>120</v>
      </c>
      <c r="I115" s="5">
        <f>S!I42</f>
        <v>0</v>
      </c>
      <c r="J115" s="34"/>
      <c r="K115" s="5">
        <f t="shared" si="9"/>
        <v>100</v>
      </c>
      <c r="L115" s="5">
        <f t="shared" si="10"/>
        <v>100</v>
      </c>
      <c r="M115" s="5">
        <f t="shared" si="11"/>
        <v>0</v>
      </c>
      <c r="N115" s="5">
        <f t="shared" si="12"/>
        <v>220</v>
      </c>
      <c r="R115" s="5">
        <f t="shared" si="13"/>
        <v>120</v>
      </c>
      <c r="S115" s="5">
        <f t="shared" si="14"/>
        <v>120</v>
      </c>
      <c r="X115" s="73" t="e">
        <f t="shared" si="15"/>
        <v>#DIV/0!</v>
      </c>
      <c r="Y115" s="73" t="e">
        <f t="shared" si="16"/>
        <v>#DIV/0!</v>
      </c>
      <c r="Z115" s="73" t="e">
        <f t="shared" si="17"/>
        <v>#DIV/0!</v>
      </c>
    </row>
    <row r="116" spans="1:26" ht="12.75">
      <c r="A116" s="55">
        <v>4052</v>
      </c>
      <c r="B116" s="1" t="s">
        <v>296</v>
      </c>
      <c r="C116" s="1" t="s">
        <v>339</v>
      </c>
      <c r="D116" s="1" t="s">
        <v>63</v>
      </c>
      <c r="E116" s="5">
        <f>S!E54</f>
        <v>0</v>
      </c>
      <c r="F116" s="34"/>
      <c r="G116" s="5">
        <f t="shared" si="7"/>
        <v>120</v>
      </c>
      <c r="H116" s="5">
        <f t="shared" si="8"/>
        <v>120</v>
      </c>
      <c r="I116" s="5">
        <f>S!I54</f>
        <v>0</v>
      </c>
      <c r="J116" s="34"/>
      <c r="K116" s="5">
        <f t="shared" si="9"/>
        <v>100</v>
      </c>
      <c r="L116" s="5">
        <f t="shared" si="10"/>
        <v>100</v>
      </c>
      <c r="M116" s="5">
        <f t="shared" si="11"/>
        <v>0</v>
      </c>
      <c r="N116" s="5">
        <f t="shared" si="12"/>
        <v>220</v>
      </c>
      <c r="R116" s="5">
        <f t="shared" si="13"/>
        <v>120</v>
      </c>
      <c r="S116" s="5">
        <f t="shared" si="14"/>
        <v>120</v>
      </c>
      <c r="X116" s="73" t="e">
        <f t="shared" si="15"/>
        <v>#DIV/0!</v>
      </c>
      <c r="Y116" s="73" t="e">
        <f t="shared" si="16"/>
        <v>#DIV/0!</v>
      </c>
      <c r="Z116" s="73" t="e">
        <f t="shared" si="17"/>
        <v>#DIV/0!</v>
      </c>
    </row>
    <row r="120" spans="5:23" ht="12.75">
      <c r="E120" s="33"/>
      <c r="F120" s="47"/>
      <c r="G120" s="72"/>
      <c r="H120" s="47"/>
      <c r="I120" s="33"/>
      <c r="J120" s="47"/>
      <c r="K120" s="72"/>
      <c r="L120" s="47"/>
      <c r="M120" s="5"/>
      <c r="N120" s="5"/>
      <c r="O120" s="5"/>
      <c r="P120" s="33"/>
      <c r="Q120" s="47"/>
      <c r="R120" s="72"/>
      <c r="S120" s="47"/>
      <c r="T120" s="5"/>
      <c r="U120" s="5"/>
      <c r="V120" s="5"/>
      <c r="W120" s="7"/>
    </row>
    <row r="121" spans="2:17" ht="12.75">
      <c r="B121" s="7"/>
      <c r="E121" s="5"/>
      <c r="F121" s="34"/>
      <c r="G121" s="5"/>
      <c r="H121" s="5"/>
      <c r="I121" s="5"/>
      <c r="J121" s="34"/>
      <c r="K121" s="5"/>
      <c r="L121" s="5"/>
      <c r="M121" s="5"/>
      <c r="N121" s="5"/>
      <c r="O121" s="5"/>
      <c r="P121" s="5"/>
      <c r="Q121" s="5"/>
    </row>
    <row r="122" spans="5:17" ht="12.75">
      <c r="E122" s="78"/>
      <c r="F122" s="78"/>
      <c r="G122" s="78"/>
      <c r="H122" s="78"/>
      <c r="I122" s="79"/>
      <c r="J122" s="78"/>
      <c r="K122" s="33"/>
      <c r="L122" s="33"/>
      <c r="M122" s="78"/>
      <c r="N122" s="78"/>
      <c r="O122" s="78"/>
      <c r="P122" s="78"/>
      <c r="Q122" s="78"/>
    </row>
    <row r="123" spans="1:26" ht="12.75">
      <c r="A123" s="2"/>
      <c r="B123" s="2"/>
      <c r="C123" s="2"/>
      <c r="D123" s="3"/>
      <c r="E123" s="3"/>
      <c r="F123" s="3"/>
      <c r="G123" s="71"/>
      <c r="H123" s="2"/>
      <c r="I123" s="3"/>
      <c r="J123" s="3"/>
      <c r="K123" s="71"/>
      <c r="L123" s="2"/>
      <c r="M123" s="2"/>
      <c r="N123" s="45"/>
      <c r="O123" s="35"/>
      <c r="P123" s="2"/>
      <c r="Q123" s="2"/>
      <c r="R123" s="2"/>
      <c r="S123" s="2"/>
      <c r="T123" s="2"/>
      <c r="X123" s="71"/>
      <c r="Y123" s="71"/>
      <c r="Z123" s="71"/>
    </row>
    <row r="124" spans="1:26" ht="12.75">
      <c r="A124" s="4"/>
      <c r="B124" s="1"/>
      <c r="C124" s="1"/>
      <c r="E124" s="5"/>
      <c r="F124" s="34"/>
      <c r="G124" s="5"/>
      <c r="H124" s="5"/>
      <c r="I124" s="5"/>
      <c r="J124" s="34"/>
      <c r="K124" s="5"/>
      <c r="L124" s="5"/>
      <c r="M124" s="5"/>
      <c r="N124" s="5"/>
      <c r="O124" s="40"/>
      <c r="P124" s="5"/>
      <c r="Q124" s="34"/>
      <c r="R124" s="5"/>
      <c r="S124" s="5"/>
      <c r="T124" s="36"/>
      <c r="X124" s="73"/>
      <c r="Y124" s="73"/>
      <c r="Z124" s="73"/>
    </row>
    <row r="125" spans="1:26" ht="12.75">
      <c r="A125" s="4"/>
      <c r="E125" s="5"/>
      <c r="F125" s="34"/>
      <c r="G125" s="5"/>
      <c r="H125" s="5"/>
      <c r="I125" s="5"/>
      <c r="J125" s="34"/>
      <c r="K125" s="5"/>
      <c r="L125" s="5"/>
      <c r="M125" s="5"/>
      <c r="N125" s="5"/>
      <c r="O125" s="36"/>
      <c r="P125" s="5"/>
      <c r="Q125" s="34"/>
      <c r="R125" s="5"/>
      <c r="S125" s="5"/>
      <c r="T125" s="36"/>
      <c r="X125" s="73"/>
      <c r="Y125" s="73"/>
      <c r="Z125" s="73"/>
    </row>
    <row r="126" spans="1:26" ht="12.75">
      <c r="A126" s="4"/>
      <c r="B126" s="1"/>
      <c r="C126" s="1"/>
      <c r="E126" s="5"/>
      <c r="F126" s="34"/>
      <c r="G126" s="5"/>
      <c r="H126" s="5"/>
      <c r="I126" s="5"/>
      <c r="J126" s="34"/>
      <c r="K126" s="5"/>
      <c r="L126" s="5"/>
      <c r="M126" s="5"/>
      <c r="N126" s="5"/>
      <c r="O126" s="36"/>
      <c r="P126" s="5"/>
      <c r="Q126" s="34"/>
      <c r="R126" s="5"/>
      <c r="S126" s="5"/>
      <c r="T126" s="36"/>
      <c r="X126" s="73"/>
      <c r="Y126" s="73"/>
      <c r="Z126" s="73"/>
    </row>
    <row r="127" spans="1:26" ht="12.75">
      <c r="A127" s="4"/>
      <c r="E127" s="5"/>
      <c r="F127" s="34"/>
      <c r="G127" s="5"/>
      <c r="H127" s="5"/>
      <c r="I127" s="5"/>
      <c r="J127" s="34"/>
      <c r="K127" s="5"/>
      <c r="L127" s="5"/>
      <c r="M127" s="5"/>
      <c r="N127" s="5"/>
      <c r="O127" s="36"/>
      <c r="P127" s="5"/>
      <c r="Q127" s="34"/>
      <c r="R127" s="5"/>
      <c r="S127" s="5"/>
      <c r="T127" s="34"/>
      <c r="X127" s="73"/>
      <c r="Y127" s="73"/>
      <c r="Z127" s="73"/>
    </row>
    <row r="128" spans="1:26" ht="12.75">
      <c r="A128" s="4"/>
      <c r="B128" s="1"/>
      <c r="C128" s="1"/>
      <c r="E128" s="5"/>
      <c r="F128" s="34"/>
      <c r="G128" s="5"/>
      <c r="H128" s="5"/>
      <c r="I128" s="5"/>
      <c r="J128" s="34"/>
      <c r="K128" s="5"/>
      <c r="L128" s="5"/>
      <c r="M128" s="5"/>
      <c r="N128" s="5"/>
      <c r="O128" s="36"/>
      <c r="P128" s="5"/>
      <c r="Q128" s="34"/>
      <c r="R128" s="5"/>
      <c r="S128" s="5"/>
      <c r="T128" s="34"/>
      <c r="X128" s="73"/>
      <c r="Y128" s="73"/>
      <c r="Z128" s="73"/>
    </row>
    <row r="129" spans="1:26" ht="12.75">
      <c r="A129" s="4"/>
      <c r="B129" s="1"/>
      <c r="C129" s="1"/>
      <c r="E129" s="5"/>
      <c r="F129" s="34"/>
      <c r="G129" s="5"/>
      <c r="H129" s="5"/>
      <c r="I129" s="5"/>
      <c r="J129" s="34"/>
      <c r="K129" s="5"/>
      <c r="L129" s="5"/>
      <c r="M129" s="5"/>
      <c r="N129" s="5"/>
      <c r="O129" s="36"/>
      <c r="P129" s="5"/>
      <c r="Q129" s="34"/>
      <c r="R129" s="5"/>
      <c r="S129" s="5"/>
      <c r="T129" s="34"/>
      <c r="X129" s="73"/>
      <c r="Y129" s="73"/>
      <c r="Z129" s="73"/>
    </row>
    <row r="130" spans="1:26" ht="12.75">
      <c r="A130" s="4"/>
      <c r="E130" s="5"/>
      <c r="F130" s="34"/>
      <c r="G130" s="5"/>
      <c r="H130" s="5"/>
      <c r="I130" s="5"/>
      <c r="J130" s="34"/>
      <c r="K130" s="5"/>
      <c r="L130" s="5"/>
      <c r="M130" s="5"/>
      <c r="N130" s="5"/>
      <c r="O130" s="36"/>
      <c r="P130" s="5"/>
      <c r="Q130" s="34"/>
      <c r="R130" s="5"/>
      <c r="S130" s="5"/>
      <c r="T130" s="34"/>
      <c r="X130" s="73"/>
      <c r="Y130" s="73"/>
      <c r="Z130" s="73"/>
    </row>
    <row r="131" spans="1:26" ht="12.75">
      <c r="A131" s="4"/>
      <c r="E131" s="5"/>
      <c r="F131" s="34"/>
      <c r="G131" s="5"/>
      <c r="H131" s="5"/>
      <c r="I131" s="5"/>
      <c r="J131" s="34"/>
      <c r="K131" s="5"/>
      <c r="L131" s="5"/>
      <c r="M131" s="5"/>
      <c r="N131" s="5"/>
      <c r="O131" s="40"/>
      <c r="P131" s="5"/>
      <c r="Q131" s="34"/>
      <c r="R131" s="5"/>
      <c r="S131" s="5"/>
      <c r="T131" s="34"/>
      <c r="X131" s="73"/>
      <c r="Y131" s="73"/>
      <c r="Z131" s="73"/>
    </row>
    <row r="132" spans="1:26" ht="12.75">
      <c r="A132" s="4"/>
      <c r="E132" s="5"/>
      <c r="F132" s="34"/>
      <c r="G132" s="5"/>
      <c r="H132" s="5"/>
      <c r="I132" s="5"/>
      <c r="J132" s="34"/>
      <c r="K132" s="5"/>
      <c r="L132" s="5"/>
      <c r="M132" s="5"/>
      <c r="N132" s="5"/>
      <c r="O132" s="40"/>
      <c r="P132" s="5"/>
      <c r="Q132" s="34"/>
      <c r="R132" s="5"/>
      <c r="S132" s="5"/>
      <c r="T132" s="34"/>
      <c r="X132" s="73"/>
      <c r="Y132" s="73"/>
      <c r="Z132" s="73"/>
    </row>
    <row r="133" spans="1:26" ht="12.75">
      <c r="A133" s="4"/>
      <c r="B133" s="1"/>
      <c r="C133" s="1"/>
      <c r="E133" s="5"/>
      <c r="F133" s="34"/>
      <c r="G133" s="5"/>
      <c r="H133" s="5"/>
      <c r="I133" s="5"/>
      <c r="J133" s="34"/>
      <c r="K133" s="5"/>
      <c r="L133" s="5"/>
      <c r="M133" s="5"/>
      <c r="N133" s="5"/>
      <c r="O133" s="40"/>
      <c r="P133" s="5"/>
      <c r="Q133" s="34"/>
      <c r="R133" s="5"/>
      <c r="S133" s="5"/>
      <c r="T133" s="34"/>
      <c r="X133" s="73"/>
      <c r="Y133" s="73"/>
      <c r="Z133" s="73"/>
    </row>
    <row r="134" spans="1:26" ht="12.75">
      <c r="A134" s="4"/>
      <c r="E134" s="5"/>
      <c r="F134" s="34"/>
      <c r="G134" s="5"/>
      <c r="H134" s="5"/>
      <c r="I134" s="5"/>
      <c r="J134" s="34"/>
      <c r="K134" s="5"/>
      <c r="L134" s="5"/>
      <c r="M134" s="5"/>
      <c r="N134" s="5"/>
      <c r="O134" s="40"/>
      <c r="P134" s="5"/>
      <c r="Q134" s="34"/>
      <c r="R134" s="5"/>
      <c r="S134" s="5"/>
      <c r="T134" s="34"/>
      <c r="X134" s="73"/>
      <c r="Y134" s="73"/>
      <c r="Z134" s="73"/>
    </row>
    <row r="135" spans="1:26" ht="12.75">
      <c r="A135" s="4"/>
      <c r="E135" s="5"/>
      <c r="F135" s="34"/>
      <c r="G135" s="5"/>
      <c r="H135" s="5"/>
      <c r="I135" s="5"/>
      <c r="J135" s="34"/>
      <c r="K135" s="5"/>
      <c r="L135" s="5"/>
      <c r="M135" s="5"/>
      <c r="N135" s="5"/>
      <c r="O135" s="40"/>
      <c r="P135" s="5"/>
      <c r="Q135" s="34"/>
      <c r="R135" s="5"/>
      <c r="S135" s="5"/>
      <c r="T135" s="34"/>
      <c r="X135" s="73"/>
      <c r="Y135" s="73"/>
      <c r="Z135" s="73"/>
    </row>
    <row r="136" spans="1:26" ht="12.75">
      <c r="A136" s="4"/>
      <c r="B136" s="1"/>
      <c r="C136" s="1"/>
      <c r="E136" s="5"/>
      <c r="F136" s="34"/>
      <c r="G136" s="5"/>
      <c r="H136" s="5"/>
      <c r="I136" s="5"/>
      <c r="J136" s="34"/>
      <c r="K136" s="5"/>
      <c r="L136" s="5"/>
      <c r="M136" s="5"/>
      <c r="N136" s="5"/>
      <c r="O136" s="40"/>
      <c r="P136" s="5"/>
      <c r="Q136" s="34"/>
      <c r="R136" s="5"/>
      <c r="S136" s="5"/>
      <c r="T136" s="34"/>
      <c r="X136" s="73"/>
      <c r="Y136" s="73"/>
      <c r="Z136" s="73"/>
    </row>
    <row r="137" spans="1:26" ht="12.75">
      <c r="A137" s="4"/>
      <c r="E137" s="5"/>
      <c r="F137" s="34"/>
      <c r="G137" s="5"/>
      <c r="H137" s="5"/>
      <c r="I137" s="5"/>
      <c r="J137" s="34"/>
      <c r="K137" s="5"/>
      <c r="L137" s="5"/>
      <c r="M137" s="5"/>
      <c r="N137" s="5"/>
      <c r="O137" s="40"/>
      <c r="P137" s="5"/>
      <c r="Q137" s="34"/>
      <c r="R137" s="5"/>
      <c r="S137" s="5"/>
      <c r="T137" s="34"/>
      <c r="X137" s="73"/>
      <c r="Y137" s="73"/>
      <c r="Z137" s="73"/>
    </row>
    <row r="138" spans="1:26" ht="12.75">
      <c r="A138" s="4"/>
      <c r="E138" s="5"/>
      <c r="F138" s="34"/>
      <c r="G138" s="5"/>
      <c r="H138" s="5"/>
      <c r="I138" s="5"/>
      <c r="J138" s="34"/>
      <c r="K138" s="5"/>
      <c r="L138" s="5"/>
      <c r="M138" s="5"/>
      <c r="N138" s="5"/>
      <c r="O138" s="40"/>
      <c r="P138" s="5"/>
      <c r="Q138" s="34"/>
      <c r="R138" s="5"/>
      <c r="S138" s="5"/>
      <c r="X138" s="73"/>
      <c r="Y138" s="73"/>
      <c r="Z138" s="73"/>
    </row>
    <row r="139" spans="1:26" ht="12.75">
      <c r="A139" s="4"/>
      <c r="B139" s="1"/>
      <c r="C139" s="1"/>
      <c r="E139" s="5"/>
      <c r="F139" s="34"/>
      <c r="G139" s="5"/>
      <c r="H139" s="5"/>
      <c r="I139" s="5"/>
      <c r="J139" s="34"/>
      <c r="K139" s="5"/>
      <c r="L139" s="5"/>
      <c r="M139" s="5"/>
      <c r="N139" s="5"/>
      <c r="P139" s="5"/>
      <c r="Q139" s="34"/>
      <c r="R139" s="5"/>
      <c r="S139" s="5"/>
      <c r="X139" s="73"/>
      <c r="Y139" s="73"/>
      <c r="Z139" s="73"/>
    </row>
    <row r="140" spans="1:26" ht="12.75">
      <c r="A140" s="4"/>
      <c r="B140" s="1"/>
      <c r="C140" s="1"/>
      <c r="E140" s="5"/>
      <c r="F140" s="34"/>
      <c r="G140" s="5"/>
      <c r="H140" s="5"/>
      <c r="I140" s="5"/>
      <c r="J140" s="34"/>
      <c r="K140" s="5"/>
      <c r="L140" s="5"/>
      <c r="M140" s="5"/>
      <c r="N140" s="5"/>
      <c r="P140" s="5"/>
      <c r="Q140" s="34"/>
      <c r="R140" s="5"/>
      <c r="S140" s="5"/>
      <c r="X140" s="73"/>
      <c r="Y140" s="73"/>
      <c r="Z140" s="73"/>
    </row>
    <row r="141" spans="1:26" ht="12.75">
      <c r="A141" s="4"/>
      <c r="E141" s="5"/>
      <c r="F141" s="34"/>
      <c r="G141" s="5"/>
      <c r="H141" s="5"/>
      <c r="I141" s="5"/>
      <c r="J141" s="34"/>
      <c r="K141" s="5"/>
      <c r="L141" s="5"/>
      <c r="M141" s="5"/>
      <c r="N141" s="5"/>
      <c r="P141" s="5"/>
      <c r="Q141" s="34"/>
      <c r="R141" s="5"/>
      <c r="S141" s="5"/>
      <c r="X141" s="73"/>
      <c r="Y141" s="73"/>
      <c r="Z141" s="73"/>
    </row>
    <row r="142" spans="1:26" ht="12.75">
      <c r="A142" s="4"/>
      <c r="E142" s="5"/>
      <c r="F142" s="34"/>
      <c r="G142" s="5"/>
      <c r="H142" s="5"/>
      <c r="I142" s="5"/>
      <c r="J142" s="34"/>
      <c r="K142" s="5"/>
      <c r="L142" s="5"/>
      <c r="M142" s="5"/>
      <c r="N142" s="5"/>
      <c r="P142" s="5"/>
      <c r="Q142" s="34"/>
      <c r="R142" s="5"/>
      <c r="S142" s="5"/>
      <c r="X142" s="73"/>
      <c r="Y142" s="73"/>
      <c r="Z142" s="73"/>
    </row>
  </sheetData>
  <mergeCells count="10">
    <mergeCell ref="E1:H1"/>
    <mergeCell ref="I1:L1"/>
    <mergeCell ref="M1:P1"/>
    <mergeCell ref="Q1:T1"/>
    <mergeCell ref="E122:G122"/>
    <mergeCell ref="H122:J122"/>
    <mergeCell ref="M122:Q122"/>
    <mergeCell ref="O62:S62"/>
    <mergeCell ref="E62:H62"/>
    <mergeCell ref="I62:L62"/>
  </mergeCells>
  <printOptions/>
  <pageMargins left="0.75" right="0.75" top="1" bottom="1" header="0.5" footer="0.5"/>
  <pageSetup fitToHeight="1" fitToWidth="1" horizontalDpi="300" verticalDpi="300" orientation="landscape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workbookViewId="0" topLeftCell="A27">
      <pane xSplit="3" topLeftCell="P1" activePane="topRight" state="frozen"/>
      <selection pane="topLeft" activeCell="A1" sqref="A1"/>
      <selection pane="topRight" activeCell="A50" sqref="A50:IV50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7.25390625" style="0" bestFit="1" customWidth="1"/>
    <col min="4" max="4" width="21.125" style="1" hidden="1" customWidth="1"/>
    <col min="5" max="13" width="0" style="0" hidden="1" customWidth="1"/>
    <col min="14" max="14" width="11.375" style="0" hidden="1" customWidth="1"/>
    <col min="15" max="15" width="0" style="0" hidden="1" customWidth="1"/>
    <col min="21" max="21" width="12.25390625" style="0" customWidth="1"/>
    <col min="24" max="24" width="10.125" style="0" customWidth="1"/>
    <col min="25" max="25" width="10.25390625" style="0" customWidth="1"/>
    <col min="26" max="26" width="10.125" style="0" customWidth="1"/>
  </cols>
  <sheetData>
    <row r="1" spans="5:20" ht="12.75">
      <c r="E1" s="78" t="s">
        <v>20</v>
      </c>
      <c r="F1" s="78"/>
      <c r="G1" s="78"/>
      <c r="H1" s="78"/>
      <c r="I1" s="78" t="s">
        <v>21</v>
      </c>
      <c r="J1" s="78"/>
      <c r="K1" s="78"/>
      <c r="L1" s="78"/>
      <c r="M1" s="78" t="s">
        <v>22</v>
      </c>
      <c r="N1" s="78"/>
      <c r="O1" s="78"/>
      <c r="P1" s="78"/>
      <c r="Q1" s="78" t="s">
        <v>23</v>
      </c>
      <c r="R1" s="78"/>
      <c r="S1" s="78"/>
      <c r="T1" s="78"/>
    </row>
    <row r="2" spans="1:22" ht="28.5" customHeight="1">
      <c r="A2" s="2" t="s">
        <v>0</v>
      </c>
      <c r="B2" s="2" t="s">
        <v>1</v>
      </c>
      <c r="C2" s="2" t="s">
        <v>2</v>
      </c>
      <c r="D2" s="3" t="s">
        <v>5</v>
      </c>
      <c r="E2" s="3" t="s">
        <v>9</v>
      </c>
      <c r="F2" s="3" t="s">
        <v>10</v>
      </c>
      <c r="G2" s="2" t="s">
        <v>11</v>
      </c>
      <c r="H2" s="2" t="s">
        <v>12</v>
      </c>
      <c r="I2" s="3" t="s">
        <v>9</v>
      </c>
      <c r="J2" s="3" t="s">
        <v>10</v>
      </c>
      <c r="K2" s="2" t="s">
        <v>11</v>
      </c>
      <c r="L2" s="2" t="s">
        <v>13</v>
      </c>
      <c r="M2" s="2" t="s">
        <v>9</v>
      </c>
      <c r="N2" s="2" t="s">
        <v>14</v>
      </c>
      <c r="O2" s="2" t="s">
        <v>15</v>
      </c>
      <c r="P2" s="2" t="s">
        <v>16</v>
      </c>
      <c r="Q2" s="2" t="s">
        <v>9</v>
      </c>
      <c r="R2" s="2" t="s">
        <v>14</v>
      </c>
      <c r="S2" s="2" t="s">
        <v>17</v>
      </c>
      <c r="T2" s="2" t="s">
        <v>16</v>
      </c>
      <c r="U2" s="2" t="s">
        <v>18</v>
      </c>
      <c r="V2" s="2" t="s">
        <v>19</v>
      </c>
    </row>
    <row r="3" spans="1:22" s="8" customFormat="1" ht="12.75">
      <c r="A3" s="4">
        <v>3017</v>
      </c>
      <c r="B3" s="1" t="s">
        <v>74</v>
      </c>
      <c r="C3" s="1" t="s">
        <v>104</v>
      </c>
      <c r="D3" s="1" t="s">
        <v>113</v>
      </c>
      <c r="E3" s="49">
        <f>T!E17</f>
        <v>40.65</v>
      </c>
      <c r="F3" s="40">
        <f>T!F17</f>
        <v>0</v>
      </c>
      <c r="G3" s="5">
        <f aca="true" t="shared" si="0" ref="G3:G24">SUM(E3:F3)</f>
        <v>40.65</v>
      </c>
      <c r="H3" s="5">
        <f aca="true" t="shared" si="1" ref="H3:H24">120-G3</f>
        <v>79.35</v>
      </c>
      <c r="I3" s="49">
        <f>T!I17</f>
        <v>33.78</v>
      </c>
      <c r="J3" s="40">
        <f>T!J17</f>
        <v>0</v>
      </c>
      <c r="K3" s="5">
        <f aca="true" t="shared" si="2" ref="K3:K24">SUM(I3:J3)</f>
        <v>33.78</v>
      </c>
      <c r="L3" s="5">
        <f aca="true" t="shared" si="3" ref="L3:L24">100-K3</f>
        <v>66.22</v>
      </c>
      <c r="M3" s="51">
        <f>T!M17</f>
        <v>35.79</v>
      </c>
      <c r="N3" s="53">
        <f>T!N17</f>
        <v>38</v>
      </c>
      <c r="O3" s="53">
        <f>T!O17</f>
        <v>18</v>
      </c>
      <c r="P3" s="34">
        <f aca="true" t="shared" si="4" ref="P3:P24">SUM(N3:O3)</f>
        <v>56</v>
      </c>
      <c r="Q3" s="51">
        <f>T!Q17</f>
        <v>36.32</v>
      </c>
      <c r="R3" s="53">
        <f>T!R17</f>
        <v>17</v>
      </c>
      <c r="S3" s="53">
        <f>T!S17</f>
        <v>27</v>
      </c>
      <c r="T3" s="34">
        <f aca="true" t="shared" si="5" ref="T3:T24">SUM(R3:S3)</f>
        <v>44</v>
      </c>
      <c r="U3" s="5">
        <f aca="true" t="shared" si="6" ref="U3:U24">SUM(H3,L3,P3,T3)</f>
        <v>245.57</v>
      </c>
      <c r="V3" s="37" t="s">
        <v>360</v>
      </c>
    </row>
    <row r="4" spans="1:22" s="8" customFormat="1" ht="12.75">
      <c r="A4" s="4">
        <v>3014</v>
      </c>
      <c r="B4" s="1" t="s">
        <v>58</v>
      </c>
      <c r="C4" s="1" t="s">
        <v>99</v>
      </c>
      <c r="D4" s="1" t="s">
        <v>113</v>
      </c>
      <c r="E4" s="49">
        <f>T!E14</f>
        <v>41.39</v>
      </c>
      <c r="F4" s="40">
        <f>T!F14</f>
        <v>5</v>
      </c>
      <c r="G4" s="5">
        <f t="shared" si="0"/>
        <v>46.39</v>
      </c>
      <c r="H4" s="5">
        <f t="shared" si="1"/>
        <v>73.61</v>
      </c>
      <c r="I4" s="49">
        <f>T!I14</f>
        <v>33.12</v>
      </c>
      <c r="J4" s="40">
        <f>T!J14</f>
        <v>0</v>
      </c>
      <c r="K4" s="5">
        <f t="shared" si="2"/>
        <v>33.12</v>
      </c>
      <c r="L4" s="5">
        <f t="shared" si="3"/>
        <v>66.88</v>
      </c>
      <c r="M4" s="51">
        <f>T!M14</f>
        <v>34.78</v>
      </c>
      <c r="N4" s="53">
        <f>T!N14</f>
        <v>32</v>
      </c>
      <c r="O4" s="53">
        <f>T!O14</f>
        <v>18</v>
      </c>
      <c r="P4" s="34">
        <f t="shared" si="4"/>
        <v>50</v>
      </c>
      <c r="Q4" s="51">
        <f>T!Q14</f>
        <v>38.92</v>
      </c>
      <c r="R4" s="53">
        <f>T!R14</f>
        <v>24</v>
      </c>
      <c r="S4" s="53">
        <f>T!S14</f>
        <v>27</v>
      </c>
      <c r="T4" s="34">
        <f t="shared" si="5"/>
        <v>51</v>
      </c>
      <c r="U4" s="5">
        <f t="shared" si="6"/>
        <v>241.49</v>
      </c>
      <c r="V4" s="37" t="s">
        <v>361</v>
      </c>
    </row>
    <row r="5" spans="1:22" s="8" customFormat="1" ht="12.75">
      <c r="A5" s="4">
        <v>3009</v>
      </c>
      <c r="B5" t="s">
        <v>150</v>
      </c>
      <c r="C5" t="s">
        <v>151</v>
      </c>
      <c r="D5" s="1" t="s">
        <v>352</v>
      </c>
      <c r="E5" s="49">
        <f>T!E10</f>
        <v>44.25</v>
      </c>
      <c r="F5" s="40">
        <f>T!F10</f>
        <v>0</v>
      </c>
      <c r="G5" s="5">
        <f>SUM(E5:F5)</f>
        <v>44.25</v>
      </c>
      <c r="H5" s="5">
        <f>120-G5</f>
        <v>75.75</v>
      </c>
      <c r="I5" s="49">
        <f>T!I10</f>
        <v>34.19</v>
      </c>
      <c r="J5" s="40">
        <f>T!J10</f>
        <v>0</v>
      </c>
      <c r="K5" s="5">
        <f>SUM(I5:J5)</f>
        <v>34.19</v>
      </c>
      <c r="L5" s="5">
        <f>100-K5</f>
        <v>65.81</v>
      </c>
      <c r="M5" s="51">
        <f>T!M10</f>
        <v>37.59</v>
      </c>
      <c r="N5" s="53">
        <f>T!N10</f>
        <v>28</v>
      </c>
      <c r="O5" s="53">
        <f>T!O10</f>
        <v>18</v>
      </c>
      <c r="P5" s="34">
        <f>SUM(N5:O5)</f>
        <v>46</v>
      </c>
      <c r="Q5" s="51">
        <f>T!Q10</f>
        <v>41.23</v>
      </c>
      <c r="R5" s="53">
        <f>T!R10</f>
        <v>24</v>
      </c>
      <c r="S5" s="53">
        <f>T!S10</f>
        <v>27</v>
      </c>
      <c r="T5" s="34">
        <f>SUM(R5:S5)</f>
        <v>51</v>
      </c>
      <c r="U5" s="5">
        <f>SUM(H5,L5,P5,T5)</f>
        <v>238.56</v>
      </c>
      <c r="V5" s="37" t="s">
        <v>362</v>
      </c>
    </row>
    <row r="6" spans="1:22" ht="12.75">
      <c r="A6" s="4">
        <v>3016</v>
      </c>
      <c r="B6" s="1" t="s">
        <v>102</v>
      </c>
      <c r="C6" s="1" t="s">
        <v>103</v>
      </c>
      <c r="D6" s="1" t="s">
        <v>168</v>
      </c>
      <c r="E6" s="49">
        <f>T!E16</f>
        <v>43.17</v>
      </c>
      <c r="F6" s="40">
        <f>T!F16</f>
        <v>0</v>
      </c>
      <c r="G6" s="5">
        <f t="shared" si="0"/>
        <v>43.17</v>
      </c>
      <c r="H6" s="5">
        <f t="shared" si="1"/>
        <v>76.83</v>
      </c>
      <c r="I6" s="49">
        <f>T!I16</f>
        <v>33.31</v>
      </c>
      <c r="J6" s="40">
        <f>T!J16</f>
        <v>0</v>
      </c>
      <c r="K6" s="5">
        <f t="shared" si="2"/>
        <v>33.31</v>
      </c>
      <c r="L6" s="5">
        <f t="shared" si="3"/>
        <v>66.69</v>
      </c>
      <c r="M6" s="51">
        <f>T!M16</f>
        <v>35.94</v>
      </c>
      <c r="N6" s="53">
        <f>T!N16</f>
        <v>34</v>
      </c>
      <c r="O6" s="53">
        <f>T!O16</f>
        <v>9</v>
      </c>
      <c r="P6" s="34">
        <f t="shared" si="4"/>
        <v>43</v>
      </c>
      <c r="Q6" s="51">
        <f>T!Q16</f>
        <v>39.95</v>
      </c>
      <c r="R6" s="53">
        <f>T!R16</f>
        <v>24</v>
      </c>
      <c r="S6" s="53">
        <f>T!S16</f>
        <v>27</v>
      </c>
      <c r="T6" s="34">
        <f t="shared" si="5"/>
        <v>51</v>
      </c>
      <c r="U6" s="5">
        <f t="shared" si="6"/>
        <v>237.51999999999998</v>
      </c>
      <c r="V6" s="37" t="s">
        <v>363</v>
      </c>
    </row>
    <row r="7" spans="1:22" ht="12.75">
      <c r="A7" s="4">
        <v>3010</v>
      </c>
      <c r="B7" s="1" t="s">
        <v>26</v>
      </c>
      <c r="C7" s="1" t="s">
        <v>27</v>
      </c>
      <c r="D7" s="1" t="s">
        <v>63</v>
      </c>
      <c r="E7" s="49">
        <f>T!E11</f>
        <v>42.37</v>
      </c>
      <c r="F7" s="40">
        <f>T!F11</f>
        <v>0</v>
      </c>
      <c r="G7" s="5">
        <f t="shared" si="0"/>
        <v>42.37</v>
      </c>
      <c r="H7" s="5">
        <f t="shared" si="1"/>
        <v>77.63</v>
      </c>
      <c r="I7" s="49">
        <f>T!I11</f>
        <v>35.81</v>
      </c>
      <c r="J7" s="40">
        <f>T!J11</f>
        <v>0</v>
      </c>
      <c r="K7" s="5">
        <f t="shared" si="2"/>
        <v>35.81</v>
      </c>
      <c r="L7" s="5">
        <f t="shared" si="3"/>
        <v>64.19</v>
      </c>
      <c r="M7" s="51">
        <f>T!M11</f>
        <v>41.87</v>
      </c>
      <c r="N7" s="53">
        <f>T!N11</f>
        <v>32</v>
      </c>
      <c r="O7" s="53">
        <f>T!O11</f>
        <v>3</v>
      </c>
      <c r="P7" s="34">
        <f t="shared" si="4"/>
        <v>35</v>
      </c>
      <c r="Q7" s="51">
        <f>T!Q11</f>
        <v>41.74</v>
      </c>
      <c r="R7" s="53">
        <f>T!R11</f>
        <v>24</v>
      </c>
      <c r="S7" s="53">
        <f>T!S11</f>
        <v>27</v>
      </c>
      <c r="T7" s="34">
        <f t="shared" si="5"/>
        <v>51</v>
      </c>
      <c r="U7" s="5">
        <f t="shared" si="6"/>
        <v>227.82</v>
      </c>
      <c r="V7" s="37" t="s">
        <v>364</v>
      </c>
    </row>
    <row r="8" spans="1:22" ht="12.75">
      <c r="A8" s="4">
        <v>3023</v>
      </c>
      <c r="B8" t="s">
        <v>70</v>
      </c>
      <c r="C8" t="s">
        <v>298</v>
      </c>
      <c r="D8" s="70" t="s">
        <v>354</v>
      </c>
      <c r="E8" s="49">
        <f>T!E23</f>
        <v>48.62</v>
      </c>
      <c r="F8" s="40">
        <f>T!F23</f>
        <v>0</v>
      </c>
      <c r="G8" s="5">
        <f t="shared" si="0"/>
        <v>48.62</v>
      </c>
      <c r="H8" s="5">
        <f t="shared" si="1"/>
        <v>71.38</v>
      </c>
      <c r="I8" s="49">
        <f>T!I23</f>
        <v>33.63</v>
      </c>
      <c r="J8" s="40">
        <f>T!J23</f>
        <v>0</v>
      </c>
      <c r="K8" s="5">
        <f t="shared" si="2"/>
        <v>33.63</v>
      </c>
      <c r="L8" s="5">
        <f t="shared" si="3"/>
        <v>66.37</v>
      </c>
      <c r="M8" s="51">
        <f>T!M23</f>
        <v>38</v>
      </c>
      <c r="N8" s="53">
        <f>T!N23</f>
        <v>31</v>
      </c>
      <c r="O8" s="53">
        <f>T!O23</f>
        <v>8</v>
      </c>
      <c r="P8" s="34">
        <f t="shared" si="4"/>
        <v>39</v>
      </c>
      <c r="Q8" s="51">
        <f>T!Q23</f>
        <v>39.98</v>
      </c>
      <c r="R8" s="53">
        <f>T!R23</f>
        <v>24</v>
      </c>
      <c r="S8" s="53">
        <f>T!S23</f>
        <v>27</v>
      </c>
      <c r="T8" s="34">
        <f t="shared" si="5"/>
        <v>51</v>
      </c>
      <c r="U8" s="5">
        <f t="shared" si="6"/>
        <v>227.75</v>
      </c>
      <c r="V8" s="37" t="s">
        <v>365</v>
      </c>
    </row>
    <row r="9" spans="1:22" ht="12.75">
      <c r="A9" s="4">
        <v>3012</v>
      </c>
      <c r="B9" s="1" t="s">
        <v>249</v>
      </c>
      <c r="C9" s="1" t="s">
        <v>250</v>
      </c>
      <c r="D9" s="1" t="s">
        <v>344</v>
      </c>
      <c r="E9" s="49">
        <f>T!E13</f>
        <v>44.32</v>
      </c>
      <c r="F9" s="40">
        <f>T!F13</f>
        <v>0</v>
      </c>
      <c r="G9" s="5">
        <f t="shared" si="0"/>
        <v>44.32</v>
      </c>
      <c r="H9" s="5">
        <f t="shared" si="1"/>
        <v>75.68</v>
      </c>
      <c r="I9" s="49">
        <f>T!I13</f>
        <v>36.06</v>
      </c>
      <c r="J9" s="40">
        <f>T!J13</f>
        <v>0</v>
      </c>
      <c r="K9" s="5">
        <f t="shared" si="2"/>
        <v>36.06</v>
      </c>
      <c r="L9" s="5">
        <f t="shared" si="3"/>
        <v>63.94</v>
      </c>
      <c r="M9" s="51">
        <f>T!M13</f>
        <v>36.1</v>
      </c>
      <c r="N9" s="53">
        <f>T!N13</f>
        <v>19</v>
      </c>
      <c r="O9" s="53">
        <f>T!O13</f>
        <v>18</v>
      </c>
      <c r="P9" s="34">
        <f t="shared" si="4"/>
        <v>37</v>
      </c>
      <c r="Q9" s="51">
        <f>T!Q13</f>
        <v>41.58</v>
      </c>
      <c r="R9" s="53">
        <f>T!R13</f>
        <v>24</v>
      </c>
      <c r="S9" s="53">
        <f>T!S13</f>
        <v>27</v>
      </c>
      <c r="T9" s="34">
        <f t="shared" si="5"/>
        <v>51</v>
      </c>
      <c r="U9" s="5">
        <f t="shared" si="6"/>
        <v>227.62</v>
      </c>
      <c r="V9" s="37" t="s">
        <v>366</v>
      </c>
    </row>
    <row r="10" spans="1:22" ht="12.75">
      <c r="A10" s="4">
        <v>3002</v>
      </c>
      <c r="B10" s="1" t="s">
        <v>105</v>
      </c>
      <c r="C10" s="1" t="s">
        <v>106</v>
      </c>
      <c r="D10" s="1" t="s">
        <v>131</v>
      </c>
      <c r="E10" s="49">
        <f>T!E4</f>
        <v>42.6</v>
      </c>
      <c r="F10" s="40">
        <f>T!F4</f>
        <v>0</v>
      </c>
      <c r="G10" s="5">
        <f>SUM(E10:F10)</f>
        <v>42.6</v>
      </c>
      <c r="H10" s="5">
        <f>120-G10</f>
        <v>77.4</v>
      </c>
      <c r="I10" s="49">
        <f>T!I4</f>
        <v>34.88</v>
      </c>
      <c r="J10" s="40">
        <f>T!J4</f>
        <v>0</v>
      </c>
      <c r="K10" s="5">
        <f>SUM(I10:J10)</f>
        <v>34.88</v>
      </c>
      <c r="L10" s="5">
        <f>100-K10</f>
        <v>65.12</v>
      </c>
      <c r="M10" s="51">
        <f>T!M4</f>
        <v>48.75</v>
      </c>
      <c r="N10" s="53">
        <f>T!N4</f>
        <v>30</v>
      </c>
      <c r="O10" s="53">
        <f>T!O4</f>
        <v>0</v>
      </c>
      <c r="P10" s="34">
        <f>SUM(N10:O10)</f>
        <v>30</v>
      </c>
      <c r="Q10" s="51">
        <f>T!Q4</f>
        <v>38.56</v>
      </c>
      <c r="R10" s="53">
        <f>T!R4</f>
        <v>24</v>
      </c>
      <c r="S10" s="53">
        <f>T!S4</f>
        <v>27</v>
      </c>
      <c r="T10" s="34">
        <f>SUM(R10:S10)</f>
        <v>51</v>
      </c>
      <c r="U10" s="5">
        <f>SUM(H10,L10,P10,T10)</f>
        <v>223.52</v>
      </c>
      <c r="V10" s="37" t="s">
        <v>367</v>
      </c>
    </row>
    <row r="11" spans="1:22" ht="12.75">
      <c r="A11" s="4">
        <v>3021</v>
      </c>
      <c r="B11" s="1" t="s">
        <v>43</v>
      </c>
      <c r="C11" s="1" t="s">
        <v>251</v>
      </c>
      <c r="D11" s="1" t="s">
        <v>344</v>
      </c>
      <c r="E11" s="49">
        <f>T!E21</f>
        <v>40.76</v>
      </c>
      <c r="F11" s="40">
        <f>T!F21</f>
        <v>0</v>
      </c>
      <c r="G11" s="5">
        <f t="shared" si="0"/>
        <v>40.76</v>
      </c>
      <c r="H11" s="5">
        <f t="shared" si="1"/>
        <v>79.24000000000001</v>
      </c>
      <c r="I11" s="49">
        <f>T!I21</f>
        <v>33.34</v>
      </c>
      <c r="J11" s="40">
        <f>T!J21</f>
        <v>0</v>
      </c>
      <c r="K11" s="5">
        <f t="shared" si="2"/>
        <v>33.34</v>
      </c>
      <c r="L11" s="5">
        <f t="shared" si="3"/>
        <v>66.66</v>
      </c>
      <c r="M11" s="51">
        <f>T!M21</f>
        <v>37.9</v>
      </c>
      <c r="N11" s="53">
        <f>T!N21</f>
        <v>32</v>
      </c>
      <c r="O11" s="53">
        <f>T!O21</f>
        <v>8</v>
      </c>
      <c r="P11" s="34">
        <f t="shared" si="4"/>
        <v>40</v>
      </c>
      <c r="Q11" s="51">
        <f>T!Q21</f>
        <v>38.99</v>
      </c>
      <c r="R11" s="53">
        <f>T!R21</f>
        <v>17</v>
      </c>
      <c r="S11" s="53">
        <f>T!S21</f>
        <v>20</v>
      </c>
      <c r="T11" s="34">
        <f t="shared" si="5"/>
        <v>37</v>
      </c>
      <c r="U11" s="5">
        <f t="shared" si="6"/>
        <v>222.9</v>
      </c>
      <c r="V11" s="37" t="s">
        <v>368</v>
      </c>
    </row>
    <row r="12" spans="1:22" ht="12.75">
      <c r="A12" s="4">
        <v>3024</v>
      </c>
      <c r="B12" s="1" t="s">
        <v>100</v>
      </c>
      <c r="C12" s="1" t="s">
        <v>215</v>
      </c>
      <c r="D12" s="1" t="s">
        <v>355</v>
      </c>
      <c r="E12" s="49">
        <f>T!E24</f>
        <v>0</v>
      </c>
      <c r="F12" s="40">
        <f>T!F24</f>
        <v>0</v>
      </c>
      <c r="G12" s="5">
        <f t="shared" si="0"/>
        <v>0</v>
      </c>
      <c r="H12" s="5">
        <f t="shared" si="1"/>
        <v>120</v>
      </c>
      <c r="I12" s="49">
        <f>T!I24</f>
        <v>0</v>
      </c>
      <c r="J12" s="40">
        <f>T!J24</f>
        <v>0</v>
      </c>
      <c r="K12" s="5">
        <f t="shared" si="2"/>
        <v>0</v>
      </c>
      <c r="L12" s="5">
        <f t="shared" si="3"/>
        <v>100</v>
      </c>
      <c r="M12" s="51">
        <f>T!M24</f>
        <v>0</v>
      </c>
      <c r="N12" s="53">
        <f>T!N24</f>
        <v>0</v>
      </c>
      <c r="O12" s="53">
        <f>T!O24</f>
        <v>0</v>
      </c>
      <c r="P12" s="34">
        <f t="shared" si="4"/>
        <v>0</v>
      </c>
      <c r="Q12" s="51">
        <f>T!Q24</f>
        <v>0</v>
      </c>
      <c r="R12" s="53">
        <f>T!R24</f>
        <v>0</v>
      </c>
      <c r="S12" s="53">
        <f>T!S24</f>
        <v>0</v>
      </c>
      <c r="T12" s="34">
        <f t="shared" si="5"/>
        <v>0</v>
      </c>
      <c r="U12" s="5">
        <f t="shared" si="6"/>
        <v>220</v>
      </c>
      <c r="V12" s="37" t="s">
        <v>369</v>
      </c>
    </row>
    <row r="13" spans="1:22" ht="12.75">
      <c r="A13" s="4">
        <v>3005</v>
      </c>
      <c r="B13" s="1" t="s">
        <v>212</v>
      </c>
      <c r="C13" s="1" t="s">
        <v>213</v>
      </c>
      <c r="D13" s="38" t="s">
        <v>82</v>
      </c>
      <c r="E13" s="49">
        <f>T!E6</f>
        <v>47.46</v>
      </c>
      <c r="F13" s="40">
        <f>T!F6</f>
        <v>0</v>
      </c>
      <c r="G13" s="5">
        <f t="shared" si="0"/>
        <v>47.46</v>
      </c>
      <c r="H13" s="5">
        <f t="shared" si="1"/>
        <v>72.53999999999999</v>
      </c>
      <c r="I13" s="49">
        <f>T!I6</f>
        <v>38.06</v>
      </c>
      <c r="J13" s="40">
        <f>T!J6</f>
        <v>0</v>
      </c>
      <c r="K13" s="5">
        <f t="shared" si="2"/>
        <v>38.06</v>
      </c>
      <c r="L13" s="5">
        <f t="shared" si="3"/>
        <v>61.94</v>
      </c>
      <c r="M13" s="51">
        <f>T!M6</f>
        <v>37.31</v>
      </c>
      <c r="N13" s="53">
        <f>T!N6</f>
        <v>25</v>
      </c>
      <c r="O13" s="53">
        <f>T!O6</f>
        <v>9</v>
      </c>
      <c r="P13" s="34">
        <f t="shared" si="4"/>
        <v>34</v>
      </c>
      <c r="Q13" s="51">
        <f>T!Q6</f>
        <v>47.05</v>
      </c>
      <c r="R13" s="53">
        <f>T!R6</f>
        <v>23</v>
      </c>
      <c r="S13" s="53">
        <f>T!S6</f>
        <v>20</v>
      </c>
      <c r="T13" s="34">
        <f t="shared" si="5"/>
        <v>43</v>
      </c>
      <c r="U13" s="5">
        <f t="shared" si="6"/>
        <v>211.48</v>
      </c>
      <c r="V13" s="37" t="s">
        <v>370</v>
      </c>
    </row>
    <row r="14" spans="1:22" ht="12.75">
      <c r="A14" s="4">
        <v>3015</v>
      </c>
      <c r="B14" s="1" t="s">
        <v>218</v>
      </c>
      <c r="C14" s="1" t="s">
        <v>219</v>
      </c>
      <c r="D14" s="1" t="s">
        <v>63</v>
      </c>
      <c r="E14" s="49">
        <f>T!E15</f>
        <v>44.77</v>
      </c>
      <c r="F14" s="40">
        <f>T!F15</f>
        <v>10</v>
      </c>
      <c r="G14" s="5">
        <f t="shared" si="0"/>
        <v>54.77</v>
      </c>
      <c r="H14" s="5">
        <f t="shared" si="1"/>
        <v>65.22999999999999</v>
      </c>
      <c r="I14" s="49">
        <f>T!I15</f>
        <v>34.09</v>
      </c>
      <c r="J14" s="40">
        <f>T!J15</f>
        <v>0</v>
      </c>
      <c r="K14" s="5">
        <f t="shared" si="2"/>
        <v>34.09</v>
      </c>
      <c r="L14" s="5">
        <f t="shared" si="3"/>
        <v>65.91</v>
      </c>
      <c r="M14" s="51">
        <f>T!M15</f>
        <v>35.62</v>
      </c>
      <c r="N14" s="53">
        <f>T!N15</f>
        <v>28</v>
      </c>
      <c r="O14" s="53">
        <f>T!O15</f>
        <v>9</v>
      </c>
      <c r="P14" s="34">
        <f t="shared" si="4"/>
        <v>37</v>
      </c>
      <c r="Q14" s="51">
        <f>T!Q15</f>
        <v>47.13</v>
      </c>
      <c r="R14" s="53">
        <f>T!R15</f>
        <v>21</v>
      </c>
      <c r="S14" s="53">
        <f>T!S15</f>
        <v>20</v>
      </c>
      <c r="T14" s="34">
        <f t="shared" si="5"/>
        <v>41</v>
      </c>
      <c r="U14" s="5">
        <f t="shared" si="6"/>
        <v>209.14</v>
      </c>
      <c r="V14" s="37" t="s">
        <v>371</v>
      </c>
    </row>
    <row r="15" spans="1:22" ht="12.75">
      <c r="A15" s="4">
        <v>3001</v>
      </c>
      <c r="B15" s="1" t="s">
        <v>100</v>
      </c>
      <c r="C15" s="1" t="s">
        <v>216</v>
      </c>
      <c r="D15" s="1" t="s">
        <v>183</v>
      </c>
      <c r="E15" s="49">
        <f>T!E3</f>
        <v>44.07</v>
      </c>
      <c r="F15" s="40">
        <f>T!F3</f>
        <v>10</v>
      </c>
      <c r="G15" s="5">
        <f>SUM(E15:F15)</f>
        <v>54.07</v>
      </c>
      <c r="H15" s="5">
        <f>120-G15</f>
        <v>65.93</v>
      </c>
      <c r="I15" s="49">
        <f>T!I3</f>
        <v>39.06</v>
      </c>
      <c r="J15" s="40">
        <f>T!J3</f>
        <v>5</v>
      </c>
      <c r="K15" s="5">
        <f>SUM(I15:J15)</f>
        <v>44.06</v>
      </c>
      <c r="L15" s="5">
        <f>100-K15</f>
        <v>55.94</v>
      </c>
      <c r="M15" s="51">
        <f>T!M3</f>
        <v>35.75</v>
      </c>
      <c r="N15" s="53">
        <f>T!N3</f>
        <v>25</v>
      </c>
      <c r="O15" s="53">
        <f>T!O3</f>
        <v>9</v>
      </c>
      <c r="P15" s="34">
        <f>SUM(N15:O15)</f>
        <v>34</v>
      </c>
      <c r="Q15" s="51">
        <f>T!Q3</f>
        <v>44.02</v>
      </c>
      <c r="R15" s="53">
        <f>T!R3</f>
        <v>22</v>
      </c>
      <c r="S15" s="53">
        <f>T!S3</f>
        <v>27</v>
      </c>
      <c r="T15" s="34">
        <f>SUM(R15:S15)</f>
        <v>49</v>
      </c>
      <c r="U15" s="5">
        <f>SUM(H15,L15,P15,T15)</f>
        <v>204.87</v>
      </c>
      <c r="V15" s="37" t="s">
        <v>372</v>
      </c>
    </row>
    <row r="16" spans="1:27" ht="12.75">
      <c r="A16" s="4">
        <v>3022</v>
      </c>
      <c r="B16" s="1" t="s">
        <v>212</v>
      </c>
      <c r="C16" s="1" t="s">
        <v>221</v>
      </c>
      <c r="D16" s="1" t="s">
        <v>63</v>
      </c>
      <c r="E16" s="49">
        <f>T!E22</f>
        <v>47.51</v>
      </c>
      <c r="F16" s="40">
        <f>T!F22</f>
        <v>5</v>
      </c>
      <c r="G16" s="5">
        <f t="shared" si="0"/>
        <v>52.51</v>
      </c>
      <c r="H16" s="5">
        <f t="shared" si="1"/>
        <v>67.49000000000001</v>
      </c>
      <c r="I16" s="49">
        <f>T!I22</f>
        <v>35.72</v>
      </c>
      <c r="J16" s="40">
        <f>T!J22</f>
        <v>0</v>
      </c>
      <c r="K16" s="5">
        <f t="shared" si="2"/>
        <v>35.72</v>
      </c>
      <c r="L16" s="5">
        <f t="shared" si="3"/>
        <v>64.28</v>
      </c>
      <c r="M16" s="51">
        <f>T!M22</f>
        <v>32.69</v>
      </c>
      <c r="N16" s="53">
        <f>T!N22</f>
        <v>30</v>
      </c>
      <c r="O16" s="53">
        <f>T!O22</f>
        <v>9</v>
      </c>
      <c r="P16" s="34">
        <f t="shared" si="4"/>
        <v>39</v>
      </c>
      <c r="Q16" s="51">
        <f>T!Q22</f>
        <v>45.9</v>
      </c>
      <c r="R16" s="53">
        <f>T!R22</f>
        <v>10</v>
      </c>
      <c r="S16" s="53">
        <f>T!S22</f>
        <v>14</v>
      </c>
      <c r="T16" s="34">
        <f t="shared" si="5"/>
        <v>24</v>
      </c>
      <c r="U16" s="5">
        <f t="shared" si="6"/>
        <v>194.77</v>
      </c>
      <c r="V16" s="37" t="s">
        <v>373</v>
      </c>
      <c r="AA16" s="7"/>
    </row>
    <row r="17" spans="1:22" ht="12.75">
      <c r="A17" s="4">
        <v>3007</v>
      </c>
      <c r="B17" s="37" t="s">
        <v>288</v>
      </c>
      <c r="C17" s="37" t="s">
        <v>357</v>
      </c>
      <c r="D17" s="38" t="s">
        <v>82</v>
      </c>
      <c r="E17" s="49">
        <f>T!E8</f>
        <v>58.98</v>
      </c>
      <c r="F17" s="40">
        <f>T!F8</f>
        <v>5</v>
      </c>
      <c r="G17" s="5">
        <f t="shared" si="0"/>
        <v>63.98</v>
      </c>
      <c r="H17" s="5">
        <f t="shared" si="1"/>
        <v>56.02</v>
      </c>
      <c r="I17" s="49">
        <f>T!I8</f>
        <v>38.63</v>
      </c>
      <c r="J17" s="40">
        <f>T!J8</f>
        <v>0</v>
      </c>
      <c r="K17" s="5">
        <f t="shared" si="2"/>
        <v>38.63</v>
      </c>
      <c r="L17" s="5">
        <f t="shared" si="3"/>
        <v>61.37</v>
      </c>
      <c r="M17" s="51">
        <f>T!M8</f>
        <v>37.78</v>
      </c>
      <c r="N17" s="53">
        <f>T!N8</f>
        <v>25</v>
      </c>
      <c r="O17" s="53">
        <f>T!O8</f>
        <v>8</v>
      </c>
      <c r="P17" s="34">
        <f t="shared" si="4"/>
        <v>33</v>
      </c>
      <c r="Q17" s="51">
        <f>T!Q8</f>
        <v>51.23</v>
      </c>
      <c r="R17" s="53">
        <f>T!R8</f>
        <v>23</v>
      </c>
      <c r="S17" s="53">
        <f>T!S8</f>
        <v>20</v>
      </c>
      <c r="T17" s="34">
        <f t="shared" si="5"/>
        <v>43</v>
      </c>
      <c r="U17" s="5">
        <f t="shared" si="6"/>
        <v>193.39</v>
      </c>
      <c r="V17" s="37" t="s">
        <v>374</v>
      </c>
    </row>
    <row r="18" spans="1:22" ht="12.75">
      <c r="A18" s="4">
        <v>3019</v>
      </c>
      <c r="B18" s="1" t="s">
        <v>235</v>
      </c>
      <c r="C18" s="1" t="s">
        <v>236</v>
      </c>
      <c r="D18" s="1" t="s">
        <v>355</v>
      </c>
      <c r="E18" s="49">
        <f>T!E19</f>
        <v>58.92</v>
      </c>
      <c r="F18" s="40">
        <f>T!F19</f>
        <v>0</v>
      </c>
      <c r="G18" s="5">
        <f t="shared" si="0"/>
        <v>58.92</v>
      </c>
      <c r="H18" s="5">
        <f t="shared" si="1"/>
        <v>61.08</v>
      </c>
      <c r="I18" s="49">
        <f>T!I19</f>
        <v>46.18</v>
      </c>
      <c r="J18" s="40">
        <f>T!J19</f>
        <v>0</v>
      </c>
      <c r="K18" s="5">
        <f t="shared" si="2"/>
        <v>46.18</v>
      </c>
      <c r="L18" s="5">
        <f t="shared" si="3"/>
        <v>53.82</v>
      </c>
      <c r="M18" s="51">
        <f>T!M19</f>
        <v>39.41</v>
      </c>
      <c r="N18" s="53">
        <f>T!N19</f>
        <v>18</v>
      </c>
      <c r="O18" s="53">
        <f>T!O19</f>
        <v>8</v>
      </c>
      <c r="P18" s="34">
        <f t="shared" si="4"/>
        <v>26</v>
      </c>
      <c r="Q18" s="51">
        <f>T!Q19</f>
        <v>47.78</v>
      </c>
      <c r="R18" s="53">
        <f>T!R19</f>
        <v>24</v>
      </c>
      <c r="S18" s="53">
        <f>T!S19</f>
        <v>20</v>
      </c>
      <c r="T18" s="34">
        <f t="shared" si="5"/>
        <v>44</v>
      </c>
      <c r="U18" s="5">
        <f t="shared" si="6"/>
        <v>184.9</v>
      </c>
      <c r="V18" s="37" t="s">
        <v>375</v>
      </c>
    </row>
    <row r="19" spans="1:22" ht="12.75">
      <c r="A19" s="4">
        <v>3011</v>
      </c>
      <c r="B19" s="1" t="s">
        <v>90</v>
      </c>
      <c r="C19" s="1" t="s">
        <v>220</v>
      </c>
      <c r="D19" s="1" t="s">
        <v>131</v>
      </c>
      <c r="E19" s="49">
        <f>T!E12</f>
        <v>51.02</v>
      </c>
      <c r="F19" s="40">
        <f>T!F12</f>
        <v>5</v>
      </c>
      <c r="G19" s="5">
        <f t="shared" si="0"/>
        <v>56.02</v>
      </c>
      <c r="H19" s="5">
        <f t="shared" si="1"/>
        <v>63.98</v>
      </c>
      <c r="I19" s="49">
        <f>T!I12</f>
        <v>46.75</v>
      </c>
      <c r="J19" s="40">
        <f>T!J12</f>
        <v>15</v>
      </c>
      <c r="K19" s="5">
        <f t="shared" si="2"/>
        <v>61.75</v>
      </c>
      <c r="L19" s="5">
        <f t="shared" si="3"/>
        <v>38.25</v>
      </c>
      <c r="M19" s="51">
        <f>T!M12</f>
        <v>35.46</v>
      </c>
      <c r="N19" s="53">
        <f>T!N12</f>
        <v>24</v>
      </c>
      <c r="O19" s="53">
        <f>T!O12</f>
        <v>9</v>
      </c>
      <c r="P19" s="34">
        <f t="shared" si="4"/>
        <v>33</v>
      </c>
      <c r="Q19" s="51">
        <f>T!Q12</f>
        <v>39.48</v>
      </c>
      <c r="R19" s="53">
        <f>T!R12</f>
        <v>17</v>
      </c>
      <c r="S19" s="53">
        <f>T!S12</f>
        <v>27</v>
      </c>
      <c r="T19" s="34">
        <f t="shared" si="5"/>
        <v>44</v>
      </c>
      <c r="U19" s="5">
        <f t="shared" si="6"/>
        <v>179.23</v>
      </c>
      <c r="V19" s="37" t="s">
        <v>376</v>
      </c>
    </row>
    <row r="20" spans="1:22" ht="12.75">
      <c r="A20" s="4">
        <v>3003</v>
      </c>
      <c r="B20" s="37" t="s">
        <v>235</v>
      </c>
      <c r="C20" s="37" t="s">
        <v>356</v>
      </c>
      <c r="D20" s="38" t="s">
        <v>63</v>
      </c>
      <c r="E20" s="49">
        <f>T!E5</f>
        <v>54.19</v>
      </c>
      <c r="F20" s="40">
        <f>T!F5</f>
        <v>10</v>
      </c>
      <c r="G20" s="5">
        <f>SUM(E20:F20)</f>
        <v>64.19</v>
      </c>
      <c r="H20" s="5">
        <f>120-G20</f>
        <v>55.81</v>
      </c>
      <c r="I20" s="49">
        <f>T!I5</f>
        <v>39.93</v>
      </c>
      <c r="J20" s="40">
        <f>T!J5</f>
        <v>0</v>
      </c>
      <c r="K20" s="5">
        <f>SUM(I20:J20)</f>
        <v>39.93</v>
      </c>
      <c r="L20" s="5">
        <f>100-K20</f>
        <v>60.07</v>
      </c>
      <c r="M20" s="51">
        <f>T!M5</f>
        <v>39.19</v>
      </c>
      <c r="N20" s="53">
        <f>T!N5</f>
        <v>24</v>
      </c>
      <c r="O20" s="53">
        <f>T!O5</f>
        <v>5</v>
      </c>
      <c r="P20" s="34">
        <f>SUM(N20:O20)</f>
        <v>29</v>
      </c>
      <c r="Q20" s="51">
        <f>T!Q5</f>
        <v>47.62</v>
      </c>
      <c r="R20" s="53">
        <f>T!R5</f>
        <v>22</v>
      </c>
      <c r="S20" s="53">
        <f>T!S5</f>
        <v>9</v>
      </c>
      <c r="T20" s="34">
        <f>SUM(R20:S20)</f>
        <v>31</v>
      </c>
      <c r="U20" s="5">
        <f>SUM(H20,L20,P20,T20)</f>
        <v>175.88</v>
      </c>
      <c r="V20" s="37" t="s">
        <v>377</v>
      </c>
    </row>
    <row r="21" spans="1:22" ht="12.75">
      <c r="A21" s="4">
        <v>3006</v>
      </c>
      <c r="B21" s="1" t="s">
        <v>214</v>
      </c>
      <c r="C21" s="1" t="s">
        <v>217</v>
      </c>
      <c r="D21" s="1" t="s">
        <v>269</v>
      </c>
      <c r="E21" s="49">
        <f>T!E7</f>
        <v>59.33</v>
      </c>
      <c r="F21" s="40">
        <f>T!F7</f>
        <v>0</v>
      </c>
      <c r="G21" s="5">
        <f t="shared" si="0"/>
        <v>59.33</v>
      </c>
      <c r="H21" s="5">
        <f t="shared" si="1"/>
        <v>60.67</v>
      </c>
      <c r="I21" s="49">
        <f>T!I7</f>
        <v>49.5</v>
      </c>
      <c r="J21" s="40">
        <f>T!J7</f>
        <v>5</v>
      </c>
      <c r="K21" s="5">
        <f t="shared" si="2"/>
        <v>54.5</v>
      </c>
      <c r="L21" s="5">
        <f t="shared" si="3"/>
        <v>45.5</v>
      </c>
      <c r="M21" s="51">
        <f>T!M7</f>
        <v>39.12</v>
      </c>
      <c r="N21" s="53">
        <f>T!N7</f>
        <v>21</v>
      </c>
      <c r="O21" s="53">
        <f>T!O7</f>
        <v>5</v>
      </c>
      <c r="P21" s="34">
        <f t="shared" si="4"/>
        <v>26</v>
      </c>
      <c r="Q21" s="51">
        <f>T!Q7</f>
        <v>48.85</v>
      </c>
      <c r="R21" s="53">
        <f>T!R7</f>
        <v>24</v>
      </c>
      <c r="S21" s="53">
        <f>T!S7</f>
        <v>5</v>
      </c>
      <c r="T21" s="34">
        <f t="shared" si="5"/>
        <v>29</v>
      </c>
      <c r="U21" s="5">
        <f t="shared" si="6"/>
        <v>161.17000000000002</v>
      </c>
      <c r="V21" s="37" t="s">
        <v>378</v>
      </c>
    </row>
    <row r="22" spans="1:22" ht="12.75">
      <c r="A22" s="4">
        <v>3018</v>
      </c>
      <c r="B22" s="1" t="s">
        <v>29</v>
      </c>
      <c r="C22" s="1" t="s">
        <v>32</v>
      </c>
      <c r="D22" s="1" t="s">
        <v>352</v>
      </c>
      <c r="E22" s="49">
        <f>T!E18</f>
        <v>0</v>
      </c>
      <c r="F22" s="40">
        <f>T!F18</f>
        <v>120</v>
      </c>
      <c r="G22" s="5">
        <f t="shared" si="0"/>
        <v>120</v>
      </c>
      <c r="H22" s="5">
        <f t="shared" si="1"/>
        <v>0</v>
      </c>
      <c r="I22" s="49">
        <f>T!I18</f>
        <v>39.87</v>
      </c>
      <c r="J22" s="40">
        <f>T!J18</f>
        <v>0</v>
      </c>
      <c r="K22" s="5">
        <f t="shared" si="2"/>
        <v>39.87</v>
      </c>
      <c r="L22" s="5">
        <f t="shared" si="3"/>
        <v>60.13</v>
      </c>
      <c r="M22" s="51">
        <f>T!M18</f>
        <v>38.44</v>
      </c>
      <c r="N22" s="53">
        <f>T!N18</f>
        <v>13</v>
      </c>
      <c r="O22" s="53">
        <f>T!O18</f>
        <v>8</v>
      </c>
      <c r="P22" s="34">
        <f t="shared" si="4"/>
        <v>21</v>
      </c>
      <c r="Q22" s="51">
        <f>T!Q18</f>
        <v>59.76</v>
      </c>
      <c r="R22" s="53">
        <f>T!R18</f>
        <v>24</v>
      </c>
      <c r="S22" s="53">
        <f>T!S18</f>
        <v>14</v>
      </c>
      <c r="T22" s="34">
        <f t="shared" si="5"/>
        <v>38</v>
      </c>
      <c r="U22" s="5">
        <f t="shared" si="6"/>
        <v>119.13</v>
      </c>
      <c r="V22" s="37" t="s">
        <v>379</v>
      </c>
    </row>
    <row r="23" spans="1:22" ht="12.75">
      <c r="A23" s="4">
        <v>3008</v>
      </c>
      <c r="B23" s="1" t="s">
        <v>146</v>
      </c>
      <c r="C23" s="1" t="s">
        <v>147</v>
      </c>
      <c r="D23" s="1" t="s">
        <v>269</v>
      </c>
      <c r="E23" s="49">
        <f>T!E9</f>
        <v>52.14</v>
      </c>
      <c r="F23" s="40">
        <f>T!F9</f>
        <v>10</v>
      </c>
      <c r="G23" s="5">
        <f t="shared" si="0"/>
        <v>62.14</v>
      </c>
      <c r="H23" s="5">
        <f t="shared" si="1"/>
        <v>57.86</v>
      </c>
      <c r="I23" s="49">
        <f>T!I9</f>
        <v>0</v>
      </c>
      <c r="J23" s="40">
        <f>T!J9</f>
        <v>100</v>
      </c>
      <c r="K23" s="5">
        <f t="shared" si="2"/>
        <v>100</v>
      </c>
      <c r="L23" s="5">
        <f t="shared" si="3"/>
        <v>0</v>
      </c>
      <c r="M23" s="51">
        <f>T!M9</f>
        <v>38.43</v>
      </c>
      <c r="N23" s="53">
        <f>T!N9</f>
        <v>24</v>
      </c>
      <c r="O23" s="53">
        <f>T!O9</f>
        <v>8</v>
      </c>
      <c r="P23" s="34">
        <f t="shared" si="4"/>
        <v>32</v>
      </c>
      <c r="Q23" s="51">
        <f>T!Q9</f>
        <v>47.23</v>
      </c>
      <c r="R23" s="53">
        <f>T!R9</f>
        <v>10</v>
      </c>
      <c r="S23" s="53">
        <f>T!S9</f>
        <v>14</v>
      </c>
      <c r="T23" s="34">
        <f t="shared" si="5"/>
        <v>24</v>
      </c>
      <c r="U23" s="5">
        <f>SUM(H23,L23,P23,T23)</f>
        <v>113.86</v>
      </c>
      <c r="V23" s="37" t="s">
        <v>380</v>
      </c>
    </row>
    <row r="24" spans="1:22" ht="12.75">
      <c r="A24" s="4">
        <v>3020</v>
      </c>
      <c r="B24" t="s">
        <v>111</v>
      </c>
      <c r="C24" t="s">
        <v>161</v>
      </c>
      <c r="D24" s="1" t="s">
        <v>168</v>
      </c>
      <c r="E24" s="49">
        <f>T!E20</f>
        <v>0</v>
      </c>
      <c r="F24" s="40">
        <f>T!F20</f>
        <v>120</v>
      </c>
      <c r="G24" s="5">
        <f t="shared" si="0"/>
        <v>120</v>
      </c>
      <c r="H24" s="5">
        <f t="shared" si="1"/>
        <v>0</v>
      </c>
      <c r="I24" s="49">
        <f>T!I20</f>
        <v>34.81</v>
      </c>
      <c r="J24" s="40">
        <f>T!J20</f>
        <v>0</v>
      </c>
      <c r="K24" s="5">
        <f t="shared" si="2"/>
        <v>34.81</v>
      </c>
      <c r="L24" s="5">
        <f t="shared" si="3"/>
        <v>65.19</v>
      </c>
      <c r="M24" s="51">
        <f>T!M20</f>
        <v>0</v>
      </c>
      <c r="N24" s="53">
        <f>T!N20</f>
        <v>0</v>
      </c>
      <c r="O24" s="53">
        <f>T!O20</f>
        <v>0</v>
      </c>
      <c r="P24" s="34">
        <f t="shared" si="4"/>
        <v>0</v>
      </c>
      <c r="Q24" s="51">
        <f>T!Q20</f>
        <v>0</v>
      </c>
      <c r="R24" s="53">
        <f>T!R20</f>
        <v>0</v>
      </c>
      <c r="S24" s="53">
        <f>T!S20</f>
        <v>0</v>
      </c>
      <c r="T24" s="34">
        <f t="shared" si="5"/>
        <v>0</v>
      </c>
      <c r="U24" s="5">
        <f t="shared" si="6"/>
        <v>65.19</v>
      </c>
      <c r="V24" s="37" t="s">
        <v>381</v>
      </c>
    </row>
    <row r="25" spans="1:22" ht="12.75">
      <c r="A25" s="4"/>
      <c r="B25" s="1"/>
      <c r="C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6"/>
    </row>
    <row r="26" spans="1:22" ht="12.75">
      <c r="A26" s="4"/>
      <c r="B26" s="1"/>
      <c r="C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</row>
    <row r="27" spans="1:22" ht="12.75">
      <c r="A27" s="4"/>
      <c r="B27" s="1"/>
      <c r="C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</row>
    <row r="28" spans="1:26" ht="12.75">
      <c r="A28" s="4"/>
      <c r="B28" s="1"/>
      <c r="C28" s="1"/>
      <c r="E28" s="33" t="s">
        <v>171</v>
      </c>
      <c r="F28" s="47">
        <f>Макси!F38</f>
        <v>47</v>
      </c>
      <c r="G28" s="72" t="s">
        <v>172</v>
      </c>
      <c r="H28" s="47">
        <f>Макси!H38</f>
        <v>71</v>
      </c>
      <c r="I28" s="33" t="s">
        <v>171</v>
      </c>
      <c r="J28" s="47">
        <f>Макси!J38</f>
        <v>36</v>
      </c>
      <c r="K28" s="72" t="s">
        <v>172</v>
      </c>
      <c r="L28" s="47">
        <f>Макси!L38</f>
        <v>54</v>
      </c>
      <c r="M28" s="5"/>
      <c r="N28" s="5"/>
      <c r="O28" s="5"/>
      <c r="P28" s="33" t="s">
        <v>171</v>
      </c>
      <c r="Q28" s="47">
        <f>Макси!Q38</f>
        <v>36</v>
      </c>
      <c r="R28" s="72" t="s">
        <v>172</v>
      </c>
      <c r="S28" s="47">
        <f>Макси!S38</f>
        <v>54</v>
      </c>
      <c r="T28" s="5"/>
      <c r="U28" s="5"/>
      <c r="V28" s="5"/>
      <c r="W28" s="7" t="s">
        <v>173</v>
      </c>
      <c r="X28">
        <f>Макси!X38</f>
        <v>183</v>
      </c>
      <c r="Y28">
        <f>Макси!Y38</f>
        <v>150</v>
      </c>
      <c r="Z28">
        <f>Макси!Z38</f>
        <v>160</v>
      </c>
    </row>
    <row r="29" spans="1:22" ht="12.75">
      <c r="A29" s="4"/>
      <c r="B29" s="1"/>
      <c r="C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"/>
    </row>
    <row r="30" spans="5:22" ht="12.75">
      <c r="E30" s="78" t="s">
        <v>20</v>
      </c>
      <c r="F30" s="78"/>
      <c r="G30" s="78"/>
      <c r="H30" s="78"/>
      <c r="I30" s="78" t="s">
        <v>21</v>
      </c>
      <c r="J30" s="78"/>
      <c r="K30" s="78"/>
      <c r="L30" s="78"/>
      <c r="M30" s="5"/>
      <c r="N30" s="5"/>
      <c r="O30" s="78" t="s">
        <v>25</v>
      </c>
      <c r="P30" s="78"/>
      <c r="Q30" s="78"/>
      <c r="R30" s="78"/>
      <c r="S30" s="78"/>
      <c r="T30" s="5"/>
      <c r="U30" s="5"/>
      <c r="V30" s="6"/>
    </row>
    <row r="31" spans="1:26" ht="38.25">
      <c r="A31" s="2" t="s">
        <v>0</v>
      </c>
      <c r="B31" s="2" t="s">
        <v>1</v>
      </c>
      <c r="C31" s="2" t="s">
        <v>2</v>
      </c>
      <c r="D31" s="3" t="s">
        <v>5</v>
      </c>
      <c r="E31" s="3" t="s">
        <v>9</v>
      </c>
      <c r="F31" s="3" t="s">
        <v>10</v>
      </c>
      <c r="G31" s="71" t="s">
        <v>24</v>
      </c>
      <c r="H31" s="2" t="s">
        <v>11</v>
      </c>
      <c r="I31" s="3" t="s">
        <v>9</v>
      </c>
      <c r="J31" s="3" t="s">
        <v>10</v>
      </c>
      <c r="K31" s="71" t="s">
        <v>24</v>
      </c>
      <c r="L31" s="2" t="s">
        <v>11</v>
      </c>
      <c r="M31" s="2" t="s">
        <v>170</v>
      </c>
      <c r="N31" s="45" t="s">
        <v>49</v>
      </c>
      <c r="O31" s="35" t="s">
        <v>19</v>
      </c>
      <c r="P31" s="2" t="s">
        <v>9</v>
      </c>
      <c r="Q31" s="2" t="s">
        <v>10</v>
      </c>
      <c r="R31" s="2" t="s">
        <v>24</v>
      </c>
      <c r="S31" s="2" t="s">
        <v>11</v>
      </c>
      <c r="T31" s="2" t="s">
        <v>19</v>
      </c>
      <c r="X31" s="71" t="s">
        <v>174</v>
      </c>
      <c r="Y31" s="71" t="s">
        <v>175</v>
      </c>
      <c r="Z31" s="71" t="s">
        <v>176</v>
      </c>
    </row>
    <row r="32" spans="1:26" ht="12.75">
      <c r="A32" s="4">
        <v>3002</v>
      </c>
      <c r="B32" s="1" t="s">
        <v>105</v>
      </c>
      <c r="C32" s="1" t="s">
        <v>106</v>
      </c>
      <c r="D32" s="1" t="s">
        <v>131</v>
      </c>
      <c r="E32" s="5">
        <f>T!E4</f>
        <v>42.6</v>
      </c>
      <c r="F32" s="34">
        <f>T!F4</f>
        <v>0</v>
      </c>
      <c r="G32" s="5">
        <f aca="true" t="shared" si="7" ref="G32:G53">IF(E32=0,120,IF(E32&gt;$H$28,120,IF(E32&lt;$F$28,0,IF($H$28&gt;E32&gt;$F$28,E32-$F$28))))</f>
        <v>0</v>
      </c>
      <c r="H32" s="5">
        <f aca="true" t="shared" si="8" ref="H32:H53">SUM(F32,G32)</f>
        <v>0</v>
      </c>
      <c r="I32" s="5">
        <f>T!I4</f>
        <v>34.88</v>
      </c>
      <c r="J32" s="34">
        <f>T!J4</f>
        <v>0</v>
      </c>
      <c r="K32" s="5">
        <f aca="true" t="shared" si="9" ref="K32:K53">IF(I32=0,100,IF(I32&gt;$L$28,100,IF(I32&lt;$J$28,0,IF($L$28&gt;I32&gt;$J$28,I32-$J$28))))</f>
        <v>0</v>
      </c>
      <c r="L32" s="5">
        <f aca="true" t="shared" si="10" ref="L32:L53">SUM(J32,K32)</f>
        <v>0</v>
      </c>
      <c r="M32" s="5">
        <f aca="true" t="shared" si="11" ref="M32:M53">SUM(E32,I32)</f>
        <v>77.48</v>
      </c>
      <c r="N32" s="5">
        <f aca="true" t="shared" si="12" ref="N32:N53">SUM(H32,L32)</f>
        <v>0</v>
      </c>
      <c r="O32" s="52">
        <v>4</v>
      </c>
      <c r="P32" s="5">
        <v>35.03</v>
      </c>
      <c r="Q32" s="34">
        <v>0</v>
      </c>
      <c r="R32" s="5">
        <f aca="true" t="shared" si="13" ref="R32:R53">IF(P32=0,120,IF(P32&gt;$S$28,120,IF(P32&lt;$Q$28,0,IF($S$28&gt;P32&gt;$Q$28,P32-$Q$28))))</f>
        <v>0</v>
      </c>
      <c r="S32" s="5">
        <f aca="true" t="shared" si="14" ref="S32:S53">SUM(Q32,R32)</f>
        <v>0</v>
      </c>
      <c r="T32" s="52">
        <v>1</v>
      </c>
      <c r="U32" s="5"/>
      <c r="V32" s="5"/>
      <c r="W32" s="6"/>
      <c r="X32" s="73">
        <f>$X$28/E32</f>
        <v>4.295774647887324</v>
      </c>
      <c r="Y32" s="73">
        <f>$Y$28/I32</f>
        <v>4.30045871559633</v>
      </c>
      <c r="Z32" s="73">
        <f>$Z$28/P32</f>
        <v>4.567513559805881</v>
      </c>
    </row>
    <row r="33" spans="1:26" ht="12.75">
      <c r="A33" s="4">
        <v>3021</v>
      </c>
      <c r="B33" s="1" t="s">
        <v>43</v>
      </c>
      <c r="C33" s="1" t="s">
        <v>251</v>
      </c>
      <c r="D33" s="1" t="s">
        <v>344</v>
      </c>
      <c r="E33" s="5">
        <f>T!E21</f>
        <v>40.76</v>
      </c>
      <c r="F33" s="34">
        <f>T!F21</f>
        <v>0</v>
      </c>
      <c r="G33" s="5">
        <f t="shared" si="7"/>
        <v>0</v>
      </c>
      <c r="H33" s="5">
        <f t="shared" si="8"/>
        <v>0</v>
      </c>
      <c r="I33" s="5">
        <f>T!I21</f>
        <v>33.34</v>
      </c>
      <c r="J33" s="34">
        <f>T!J21</f>
        <v>0</v>
      </c>
      <c r="K33" s="5">
        <f t="shared" si="9"/>
        <v>0</v>
      </c>
      <c r="L33" s="5">
        <f t="shared" si="10"/>
        <v>0</v>
      </c>
      <c r="M33" s="5">
        <f t="shared" si="11"/>
        <v>74.1</v>
      </c>
      <c r="N33" s="5">
        <f t="shared" si="12"/>
        <v>0</v>
      </c>
      <c r="O33" s="52">
        <v>1</v>
      </c>
      <c r="P33" s="51">
        <v>35.91</v>
      </c>
      <c r="Q33" s="34">
        <v>0</v>
      </c>
      <c r="R33" s="5">
        <f>IF(P33=0,120,IF(P33&gt;$S$28,120,IF(P33&lt;$Q$28,0,IF($S$28&gt;P33&gt;$Q$28,P33-$Q$28))))</f>
        <v>0</v>
      </c>
      <c r="S33" s="5">
        <f>SUM(Q33,R33)</f>
        <v>0</v>
      </c>
      <c r="T33" s="52">
        <v>2</v>
      </c>
      <c r="U33" s="5"/>
      <c r="V33" s="5"/>
      <c r="W33" s="6"/>
      <c r="X33" s="73">
        <f aca="true" t="shared" si="15" ref="X33:X53">$X$28/E33</f>
        <v>4.489695780176644</v>
      </c>
      <c r="Y33" s="73">
        <f aca="true" t="shared" si="16" ref="Y33:Y53">$Y$28/I33</f>
        <v>4.499100179964007</v>
      </c>
      <c r="Z33" s="73">
        <f aca="true" t="shared" si="17" ref="Z33:Z53">$Z$28/P33</f>
        <v>4.455583402951825</v>
      </c>
    </row>
    <row r="34" spans="1:26" ht="12.75">
      <c r="A34" s="4">
        <v>3012</v>
      </c>
      <c r="B34" s="1" t="s">
        <v>249</v>
      </c>
      <c r="C34" s="1" t="s">
        <v>250</v>
      </c>
      <c r="D34" s="1" t="s">
        <v>344</v>
      </c>
      <c r="E34" s="5">
        <f>T!E13</f>
        <v>44.32</v>
      </c>
      <c r="F34" s="34">
        <f>T!F13</f>
        <v>0</v>
      </c>
      <c r="G34" s="5">
        <f t="shared" si="7"/>
        <v>0</v>
      </c>
      <c r="H34" s="5">
        <f t="shared" si="8"/>
        <v>0</v>
      </c>
      <c r="I34" s="5">
        <f>T!I13</f>
        <v>36.06</v>
      </c>
      <c r="J34" s="34">
        <f>T!J13</f>
        <v>0</v>
      </c>
      <c r="K34" s="5">
        <f t="shared" si="9"/>
        <v>0.060000000000002274</v>
      </c>
      <c r="L34" s="5">
        <f t="shared" si="10"/>
        <v>0.060000000000002274</v>
      </c>
      <c r="M34" s="5">
        <f t="shared" si="11"/>
        <v>80.38</v>
      </c>
      <c r="N34" s="5">
        <f t="shared" si="12"/>
        <v>0.060000000000002274</v>
      </c>
      <c r="O34" s="52">
        <v>7</v>
      </c>
      <c r="P34" s="5">
        <v>37.07</v>
      </c>
      <c r="Q34" s="34">
        <v>0</v>
      </c>
      <c r="R34" s="5">
        <f t="shared" si="13"/>
        <v>1.0700000000000003</v>
      </c>
      <c r="S34" s="5">
        <f t="shared" si="14"/>
        <v>1.0700000000000003</v>
      </c>
      <c r="T34" s="52">
        <v>3</v>
      </c>
      <c r="U34" s="5"/>
      <c r="V34" s="5"/>
      <c r="W34" s="6"/>
      <c r="X34" s="73">
        <f t="shared" si="15"/>
        <v>4.129061371841155</v>
      </c>
      <c r="Y34" s="73">
        <f t="shared" si="16"/>
        <v>4.159733777038269</v>
      </c>
      <c r="Z34" s="73">
        <f t="shared" si="17"/>
        <v>4.316158618829242</v>
      </c>
    </row>
    <row r="35" spans="1:26" ht="12.75">
      <c r="A35" s="4">
        <v>3016</v>
      </c>
      <c r="B35" s="1" t="s">
        <v>102</v>
      </c>
      <c r="C35" s="1" t="s">
        <v>103</v>
      </c>
      <c r="D35" s="1" t="s">
        <v>168</v>
      </c>
      <c r="E35" s="5">
        <f>T!E16</f>
        <v>43.17</v>
      </c>
      <c r="F35" s="34">
        <f>T!F16</f>
        <v>0</v>
      </c>
      <c r="G35" s="5">
        <f t="shared" si="7"/>
        <v>0</v>
      </c>
      <c r="H35" s="5">
        <f t="shared" si="8"/>
        <v>0</v>
      </c>
      <c r="I35" s="5">
        <f>T!I16</f>
        <v>33.31</v>
      </c>
      <c r="J35" s="34">
        <f>T!J16</f>
        <v>0</v>
      </c>
      <c r="K35" s="5">
        <f t="shared" si="9"/>
        <v>0</v>
      </c>
      <c r="L35" s="5">
        <f t="shared" si="10"/>
        <v>0</v>
      </c>
      <c r="M35" s="5">
        <f t="shared" si="11"/>
        <v>76.48</v>
      </c>
      <c r="N35" s="5">
        <f t="shared" si="12"/>
        <v>0</v>
      </c>
      <c r="O35" s="52">
        <v>3</v>
      </c>
      <c r="P35" s="5">
        <v>37.65</v>
      </c>
      <c r="Q35" s="34">
        <v>0</v>
      </c>
      <c r="R35" s="5">
        <f t="shared" si="13"/>
        <v>1.6499999999999986</v>
      </c>
      <c r="S35" s="5">
        <f t="shared" si="14"/>
        <v>1.6499999999999986</v>
      </c>
      <c r="T35" s="52">
        <v>4</v>
      </c>
      <c r="U35" s="5"/>
      <c r="V35" s="5"/>
      <c r="W35" s="6"/>
      <c r="X35" s="73">
        <f t="shared" si="15"/>
        <v>4.23905489923558</v>
      </c>
      <c r="Y35" s="73">
        <f t="shared" si="16"/>
        <v>4.503152206544581</v>
      </c>
      <c r="Z35" s="73">
        <f t="shared" si="17"/>
        <v>4.249667994687915</v>
      </c>
    </row>
    <row r="36" spans="1:26" ht="12.75">
      <c r="A36" s="4">
        <v>3009</v>
      </c>
      <c r="B36" t="s">
        <v>150</v>
      </c>
      <c r="C36" t="s">
        <v>151</v>
      </c>
      <c r="D36" s="1" t="s">
        <v>352</v>
      </c>
      <c r="E36" s="5">
        <f>T!E10</f>
        <v>44.25</v>
      </c>
      <c r="F36" s="34">
        <f>T!F10</f>
        <v>0</v>
      </c>
      <c r="G36" s="5">
        <f t="shared" si="7"/>
        <v>0</v>
      </c>
      <c r="H36" s="5">
        <f t="shared" si="8"/>
        <v>0</v>
      </c>
      <c r="I36" s="5">
        <f>T!I10</f>
        <v>34.19</v>
      </c>
      <c r="J36" s="34">
        <f>T!J10</f>
        <v>0</v>
      </c>
      <c r="K36" s="5">
        <f t="shared" si="9"/>
        <v>0</v>
      </c>
      <c r="L36" s="5">
        <f t="shared" si="10"/>
        <v>0</v>
      </c>
      <c r="M36" s="5">
        <f t="shared" si="11"/>
        <v>78.44</v>
      </c>
      <c r="N36" s="5">
        <f t="shared" si="12"/>
        <v>0</v>
      </c>
      <c r="O36" s="52">
        <v>6</v>
      </c>
      <c r="P36" s="5">
        <v>38.2</v>
      </c>
      <c r="Q36" s="34">
        <v>0</v>
      </c>
      <c r="R36" s="5">
        <f t="shared" si="13"/>
        <v>2.200000000000003</v>
      </c>
      <c r="S36" s="5">
        <f t="shared" si="14"/>
        <v>2.200000000000003</v>
      </c>
      <c r="T36" s="52">
        <v>5</v>
      </c>
      <c r="U36" s="5"/>
      <c r="V36" s="5"/>
      <c r="W36" s="5"/>
      <c r="X36" s="73">
        <f t="shared" si="15"/>
        <v>4.135593220338983</v>
      </c>
      <c r="Y36" s="73">
        <f t="shared" si="16"/>
        <v>4.387247733255338</v>
      </c>
      <c r="Z36" s="73">
        <f t="shared" si="17"/>
        <v>4.18848167539267</v>
      </c>
    </row>
    <row r="37" spans="1:26" ht="12.75">
      <c r="A37" s="4">
        <v>3010</v>
      </c>
      <c r="B37" s="1" t="s">
        <v>26</v>
      </c>
      <c r="C37" s="1" t="s">
        <v>27</v>
      </c>
      <c r="D37" s="1" t="s">
        <v>63</v>
      </c>
      <c r="E37" s="5">
        <f>T!E11</f>
        <v>42.37</v>
      </c>
      <c r="F37" s="34">
        <f>T!F11</f>
        <v>0</v>
      </c>
      <c r="G37" s="5">
        <f t="shared" si="7"/>
        <v>0</v>
      </c>
      <c r="H37" s="5">
        <f t="shared" si="8"/>
        <v>0</v>
      </c>
      <c r="I37" s="5">
        <f>T!I11</f>
        <v>35.81</v>
      </c>
      <c r="J37" s="34">
        <f>T!J11</f>
        <v>0</v>
      </c>
      <c r="K37" s="5">
        <f t="shared" si="9"/>
        <v>0</v>
      </c>
      <c r="L37" s="5">
        <f t="shared" si="10"/>
        <v>0</v>
      </c>
      <c r="M37" s="5">
        <f t="shared" si="11"/>
        <v>78.18</v>
      </c>
      <c r="N37" s="5">
        <f t="shared" si="12"/>
        <v>0</v>
      </c>
      <c r="O37" s="52">
        <v>5</v>
      </c>
      <c r="P37" s="5">
        <v>38.23</v>
      </c>
      <c r="Q37" s="34">
        <v>0</v>
      </c>
      <c r="R37" s="5">
        <f t="shared" si="13"/>
        <v>2.229999999999997</v>
      </c>
      <c r="S37" s="5">
        <f t="shared" si="14"/>
        <v>2.229999999999997</v>
      </c>
      <c r="T37" s="52">
        <v>6</v>
      </c>
      <c r="U37" s="5"/>
      <c r="V37" s="5"/>
      <c r="W37" s="5"/>
      <c r="X37" s="73">
        <f t="shared" si="15"/>
        <v>4.319093698371489</v>
      </c>
      <c r="Y37" s="73">
        <f t="shared" si="16"/>
        <v>4.188774085450991</v>
      </c>
      <c r="Z37" s="73">
        <f t="shared" si="17"/>
        <v>4.185194873136281</v>
      </c>
    </row>
    <row r="38" spans="1:26" ht="12.75">
      <c r="A38" s="4">
        <v>3023</v>
      </c>
      <c r="B38" t="s">
        <v>70</v>
      </c>
      <c r="C38" t="s">
        <v>298</v>
      </c>
      <c r="D38" s="70" t="s">
        <v>354</v>
      </c>
      <c r="E38" s="5">
        <f>T!E23</f>
        <v>48.62</v>
      </c>
      <c r="F38" s="34">
        <f>T!F23</f>
        <v>0</v>
      </c>
      <c r="G38" s="5">
        <f>IF(E38=0,120,IF(E38&gt;$H$28,120,IF(E38&lt;$F$28,0,IF($H$28&gt;E38&gt;$F$28,E38-$F$28))))</f>
        <v>1.6199999999999974</v>
      </c>
      <c r="H38" s="5">
        <f t="shared" si="8"/>
        <v>1.6199999999999974</v>
      </c>
      <c r="I38" s="5">
        <f>T!I23</f>
        <v>33.63</v>
      </c>
      <c r="J38" s="34">
        <f>T!J23</f>
        <v>0</v>
      </c>
      <c r="K38" s="5">
        <f t="shared" si="9"/>
        <v>0</v>
      </c>
      <c r="L38" s="5">
        <f t="shared" si="10"/>
        <v>0</v>
      </c>
      <c r="M38" s="5">
        <f t="shared" si="11"/>
        <v>82.25</v>
      </c>
      <c r="N38" s="5">
        <f t="shared" si="12"/>
        <v>1.6199999999999974</v>
      </c>
      <c r="O38" s="52">
        <v>8</v>
      </c>
      <c r="P38" s="5">
        <v>39.59</v>
      </c>
      <c r="Q38" s="34">
        <v>0</v>
      </c>
      <c r="R38" s="5">
        <f t="shared" si="13"/>
        <v>3.5900000000000034</v>
      </c>
      <c r="S38" s="5">
        <f t="shared" si="14"/>
        <v>3.5900000000000034</v>
      </c>
      <c r="T38" s="52">
        <v>7</v>
      </c>
      <c r="U38" s="5"/>
      <c r="V38" s="5"/>
      <c r="W38" s="6"/>
      <c r="X38" s="73">
        <f t="shared" si="15"/>
        <v>3.763883175647882</v>
      </c>
      <c r="Y38" s="73">
        <f t="shared" si="16"/>
        <v>4.460303300624442</v>
      </c>
      <c r="Z38" s="73">
        <f t="shared" si="17"/>
        <v>4.041424602172265</v>
      </c>
    </row>
    <row r="39" spans="1:26" ht="12.75">
      <c r="A39" s="4">
        <v>3017</v>
      </c>
      <c r="B39" s="1" t="s">
        <v>74</v>
      </c>
      <c r="C39" s="1" t="s">
        <v>104</v>
      </c>
      <c r="D39" s="1" t="s">
        <v>113</v>
      </c>
      <c r="E39" s="5">
        <f>T!E17</f>
        <v>40.65</v>
      </c>
      <c r="F39" s="34">
        <f>T!F17</f>
        <v>0</v>
      </c>
      <c r="G39" s="5">
        <f t="shared" si="7"/>
        <v>0</v>
      </c>
      <c r="H39" s="5">
        <f t="shared" si="8"/>
        <v>0</v>
      </c>
      <c r="I39" s="5">
        <f>T!I17</f>
        <v>33.78</v>
      </c>
      <c r="J39" s="34">
        <f>T!J17</f>
        <v>0</v>
      </c>
      <c r="K39" s="5">
        <f t="shared" si="9"/>
        <v>0</v>
      </c>
      <c r="L39" s="5">
        <f t="shared" si="10"/>
        <v>0</v>
      </c>
      <c r="M39" s="5">
        <f t="shared" si="11"/>
        <v>74.43</v>
      </c>
      <c r="N39" s="5">
        <f t="shared" si="12"/>
        <v>0</v>
      </c>
      <c r="O39" s="52">
        <v>2</v>
      </c>
      <c r="P39" s="51">
        <v>34.43</v>
      </c>
      <c r="Q39" s="34">
        <v>5</v>
      </c>
      <c r="R39" s="5">
        <f t="shared" si="13"/>
        <v>0</v>
      </c>
      <c r="S39" s="5">
        <f t="shared" si="14"/>
        <v>5</v>
      </c>
      <c r="T39" s="52">
        <v>8</v>
      </c>
      <c r="U39" s="5"/>
      <c r="V39" s="5"/>
      <c r="W39" s="6"/>
      <c r="X39" s="73">
        <f t="shared" si="15"/>
        <v>4.501845018450185</v>
      </c>
      <c r="Y39" s="73">
        <f t="shared" si="16"/>
        <v>4.440497335701599</v>
      </c>
      <c r="Z39" s="73">
        <f t="shared" si="17"/>
        <v>4.647110078419983</v>
      </c>
    </row>
    <row r="40" spans="1:26" ht="12.75">
      <c r="A40" s="4">
        <v>3022</v>
      </c>
      <c r="B40" s="1" t="s">
        <v>212</v>
      </c>
      <c r="C40" s="1" t="s">
        <v>221</v>
      </c>
      <c r="D40" s="1" t="s">
        <v>63</v>
      </c>
      <c r="E40" s="5">
        <f>T!E22</f>
        <v>47.51</v>
      </c>
      <c r="F40" s="34">
        <f>T!F22</f>
        <v>5</v>
      </c>
      <c r="G40" s="5">
        <f t="shared" si="7"/>
        <v>0.509999999999998</v>
      </c>
      <c r="H40" s="5">
        <f t="shared" si="8"/>
        <v>5.509999999999998</v>
      </c>
      <c r="I40" s="5">
        <f>T!I22</f>
        <v>35.72</v>
      </c>
      <c r="J40" s="34">
        <f>T!J22</f>
        <v>0</v>
      </c>
      <c r="K40" s="5">
        <f t="shared" si="9"/>
        <v>0</v>
      </c>
      <c r="L40" s="5">
        <f t="shared" si="10"/>
        <v>0</v>
      </c>
      <c r="M40" s="5">
        <f t="shared" si="11"/>
        <v>83.22999999999999</v>
      </c>
      <c r="N40" s="5">
        <f t="shared" si="12"/>
        <v>5.509999999999998</v>
      </c>
      <c r="O40" s="52">
        <v>11</v>
      </c>
      <c r="P40" s="5">
        <v>39.87</v>
      </c>
      <c r="Q40" s="34">
        <v>5</v>
      </c>
      <c r="R40" s="5">
        <f t="shared" si="13"/>
        <v>3.8699999999999974</v>
      </c>
      <c r="S40" s="5">
        <f t="shared" si="14"/>
        <v>8.869999999999997</v>
      </c>
      <c r="T40" s="52">
        <v>9</v>
      </c>
      <c r="U40" s="5"/>
      <c r="V40" s="5"/>
      <c r="W40" s="6"/>
      <c r="X40" s="73">
        <f t="shared" si="15"/>
        <v>3.8518206693327723</v>
      </c>
      <c r="Y40" s="73">
        <f t="shared" si="16"/>
        <v>4.1993281075028</v>
      </c>
      <c r="Z40" s="73">
        <f t="shared" si="17"/>
        <v>4.013042387760221</v>
      </c>
    </row>
    <row r="41" spans="1:26" ht="12.75">
      <c r="A41" s="4">
        <v>3019</v>
      </c>
      <c r="B41" s="1" t="s">
        <v>235</v>
      </c>
      <c r="C41" s="1" t="s">
        <v>236</v>
      </c>
      <c r="D41" s="1" t="s">
        <v>355</v>
      </c>
      <c r="E41" s="5">
        <f>T!E19</f>
        <v>58.92</v>
      </c>
      <c r="F41" s="34">
        <f>T!F19</f>
        <v>0</v>
      </c>
      <c r="G41" s="5">
        <f>IF(E41=0,120,IF(E41&gt;$H$28,120,IF(E41&lt;$F$28,0,IF($H$28&gt;E41&gt;$F$28,E41-$F$28))))</f>
        <v>11.920000000000002</v>
      </c>
      <c r="H41" s="5">
        <f>SUM(F41,G41)</f>
        <v>11.920000000000002</v>
      </c>
      <c r="I41" s="5">
        <f>T!I19</f>
        <v>46.18</v>
      </c>
      <c r="J41" s="34">
        <f>T!J19</f>
        <v>0</v>
      </c>
      <c r="K41" s="5">
        <f>IF(I41=0,100,IF(I41&gt;$L$28,100,IF(I41&lt;$J$28,0,IF($L$28&gt;I41&gt;$J$28,I41-$J$28))))</f>
        <v>10.18</v>
      </c>
      <c r="L41" s="5">
        <f>SUM(J41,K41)</f>
        <v>10.18</v>
      </c>
      <c r="M41" s="5">
        <f>SUM(E41,I41)</f>
        <v>105.1</v>
      </c>
      <c r="N41" s="5">
        <f>SUM(H41,L41)</f>
        <v>22.1</v>
      </c>
      <c r="O41" s="53">
        <v>16</v>
      </c>
      <c r="P41" s="5">
        <v>46.52</v>
      </c>
      <c r="Q41" s="34">
        <v>0</v>
      </c>
      <c r="R41" s="5">
        <f t="shared" si="13"/>
        <v>10.520000000000003</v>
      </c>
      <c r="S41" s="5">
        <f t="shared" si="14"/>
        <v>10.520000000000003</v>
      </c>
      <c r="T41" s="52">
        <v>10</v>
      </c>
      <c r="U41" s="5"/>
      <c r="V41" s="5"/>
      <c r="W41" s="6"/>
      <c r="X41" s="73">
        <f t="shared" si="15"/>
        <v>3.105906313645621</v>
      </c>
      <c r="Y41" s="73">
        <f t="shared" si="16"/>
        <v>3.2481593763534</v>
      </c>
      <c r="Z41" s="73">
        <f t="shared" si="17"/>
        <v>3.4393809114359413</v>
      </c>
    </row>
    <row r="42" spans="1:26" ht="12.75">
      <c r="A42" s="4">
        <v>3005</v>
      </c>
      <c r="B42" s="1" t="s">
        <v>212</v>
      </c>
      <c r="C42" s="1" t="s">
        <v>213</v>
      </c>
      <c r="D42" s="38" t="s">
        <v>82</v>
      </c>
      <c r="E42" s="5">
        <f>T!E6</f>
        <v>47.46</v>
      </c>
      <c r="F42" s="34">
        <f>T!F6</f>
        <v>0</v>
      </c>
      <c r="G42" s="5">
        <f t="shared" si="7"/>
        <v>0.46000000000000085</v>
      </c>
      <c r="H42" s="5">
        <f t="shared" si="8"/>
        <v>0.46000000000000085</v>
      </c>
      <c r="I42" s="5">
        <f>T!I6</f>
        <v>38.06</v>
      </c>
      <c r="J42" s="34">
        <f>T!J6</f>
        <v>0</v>
      </c>
      <c r="K42" s="5">
        <f t="shared" si="9"/>
        <v>2.0600000000000023</v>
      </c>
      <c r="L42" s="5">
        <f t="shared" si="10"/>
        <v>2.0600000000000023</v>
      </c>
      <c r="M42" s="5">
        <f t="shared" si="11"/>
        <v>85.52000000000001</v>
      </c>
      <c r="N42" s="5">
        <f t="shared" si="12"/>
        <v>2.520000000000003</v>
      </c>
      <c r="O42" s="52">
        <v>9</v>
      </c>
      <c r="P42" s="5">
        <v>45.95</v>
      </c>
      <c r="Q42" s="34">
        <v>5</v>
      </c>
      <c r="R42" s="5">
        <f t="shared" si="13"/>
        <v>9.950000000000003</v>
      </c>
      <c r="S42" s="5">
        <f t="shared" si="14"/>
        <v>14.950000000000003</v>
      </c>
      <c r="T42" s="52">
        <v>11</v>
      </c>
      <c r="U42" s="5"/>
      <c r="V42" s="5"/>
      <c r="W42" s="5"/>
      <c r="X42" s="73">
        <f t="shared" si="15"/>
        <v>3.8558786346396965</v>
      </c>
      <c r="Y42" s="73">
        <f t="shared" si="16"/>
        <v>3.941145559642669</v>
      </c>
      <c r="Z42" s="73">
        <f t="shared" si="17"/>
        <v>3.4820457018498367</v>
      </c>
    </row>
    <row r="43" spans="1:26" ht="12.75">
      <c r="A43" s="4">
        <v>3003</v>
      </c>
      <c r="B43" s="37" t="s">
        <v>235</v>
      </c>
      <c r="C43" s="37" t="s">
        <v>356</v>
      </c>
      <c r="D43" s="38" t="s">
        <v>63</v>
      </c>
      <c r="E43" s="5">
        <f>T!E5</f>
        <v>54.19</v>
      </c>
      <c r="F43" s="34">
        <f>T!F5</f>
        <v>10</v>
      </c>
      <c r="G43" s="5">
        <f>IF(E43=0,120,IF(E43&gt;$H$28,120,IF(E43&lt;$F$28,0,IF($H$28&gt;E43&gt;$F$28,E43-$F$28))))</f>
        <v>7.189999999999998</v>
      </c>
      <c r="H43" s="5">
        <f>SUM(F43,G43)</f>
        <v>17.189999999999998</v>
      </c>
      <c r="I43" s="5">
        <f>T!I5</f>
        <v>39.93</v>
      </c>
      <c r="J43" s="34">
        <f>T!J5</f>
        <v>0</v>
      </c>
      <c r="K43" s="5">
        <f>IF(I43=0,100,IF(I43&gt;$L$28,100,IF(I43&lt;$J$28,0,IF($L$28&gt;I43&gt;$J$28,I43-$J$28))))</f>
        <v>3.9299999999999997</v>
      </c>
      <c r="L43" s="5">
        <f>SUM(J43,K43)</f>
        <v>3.9299999999999997</v>
      </c>
      <c r="M43" s="5">
        <f>SUM(E43,I43)</f>
        <v>94.12</v>
      </c>
      <c r="N43" s="5">
        <f>SUM(H43,L43)</f>
        <v>21.119999999999997</v>
      </c>
      <c r="O43" s="53">
        <v>15</v>
      </c>
      <c r="P43" s="5">
        <v>47.89</v>
      </c>
      <c r="Q43" s="34">
        <v>5</v>
      </c>
      <c r="R43" s="5">
        <f t="shared" si="13"/>
        <v>11.89</v>
      </c>
      <c r="S43" s="5">
        <f t="shared" si="14"/>
        <v>16.89</v>
      </c>
      <c r="T43" s="52">
        <v>12</v>
      </c>
      <c r="X43" s="73">
        <f>$X$28/E43</f>
        <v>3.3770068278280125</v>
      </c>
      <c r="Y43" s="73">
        <f>$Y$28/I43</f>
        <v>3.756574004507889</v>
      </c>
      <c r="Z43" s="73">
        <f>$Z$28/P43</f>
        <v>3.3409897682188348</v>
      </c>
    </row>
    <row r="44" spans="1:26" ht="12.75">
      <c r="A44" s="4">
        <v>3014</v>
      </c>
      <c r="B44" s="1" t="s">
        <v>58</v>
      </c>
      <c r="C44" s="1" t="s">
        <v>99</v>
      </c>
      <c r="D44" s="1" t="s">
        <v>113</v>
      </c>
      <c r="E44" s="5">
        <f>T!E14</f>
        <v>41.39</v>
      </c>
      <c r="F44" s="34">
        <f>T!F14</f>
        <v>5</v>
      </c>
      <c r="G44" s="5">
        <f t="shared" si="7"/>
        <v>0</v>
      </c>
      <c r="H44" s="5">
        <f t="shared" si="8"/>
        <v>5</v>
      </c>
      <c r="I44" s="5">
        <f>T!I14</f>
        <v>33.12</v>
      </c>
      <c r="J44" s="34">
        <f>T!J14</f>
        <v>0</v>
      </c>
      <c r="K44" s="5">
        <f t="shared" si="9"/>
        <v>0</v>
      </c>
      <c r="L44" s="5">
        <f t="shared" si="10"/>
        <v>0</v>
      </c>
      <c r="M44" s="5">
        <f t="shared" si="11"/>
        <v>74.50999999999999</v>
      </c>
      <c r="N44" s="5">
        <f t="shared" si="12"/>
        <v>5</v>
      </c>
      <c r="O44" s="52">
        <v>10</v>
      </c>
      <c r="P44" s="5">
        <v>0</v>
      </c>
      <c r="Q44" s="34"/>
      <c r="R44" s="5">
        <f t="shared" si="13"/>
        <v>120</v>
      </c>
      <c r="S44" s="5">
        <f t="shared" si="14"/>
        <v>120</v>
      </c>
      <c r="X44" s="73">
        <f>$X$28/E44</f>
        <v>4.42135781589756</v>
      </c>
      <c r="Y44" s="73">
        <f>$Y$28/I44</f>
        <v>4.528985507246377</v>
      </c>
      <c r="Z44" s="73" t="e">
        <f>$Z$28/P44</f>
        <v>#DIV/0!</v>
      </c>
    </row>
    <row r="45" spans="1:26" ht="12.75">
      <c r="A45" s="4">
        <v>3008</v>
      </c>
      <c r="B45" s="1" t="s">
        <v>146</v>
      </c>
      <c r="C45" s="1" t="s">
        <v>147</v>
      </c>
      <c r="D45" s="1" t="s">
        <v>269</v>
      </c>
      <c r="E45" s="5">
        <f>T!E9</f>
        <v>52.14</v>
      </c>
      <c r="F45" s="34">
        <f>T!F9</f>
        <v>10</v>
      </c>
      <c r="G45" s="5">
        <f>IF(E45=0,120,IF(E45&gt;$H$28,120,IF(E45&lt;$F$28,0,IF($H$28&gt;E45&gt;$F$28,E45-$F$28))))</f>
        <v>5.140000000000001</v>
      </c>
      <c r="H45" s="5">
        <f>SUM(F45,G45)</f>
        <v>15.14</v>
      </c>
      <c r="I45" s="5">
        <f>T!I9</f>
        <v>0</v>
      </c>
      <c r="J45" s="34"/>
      <c r="K45" s="5">
        <f>IF(I45=0,100,IF(I45&gt;$L$28,100,IF(I45&lt;$J$28,0,IF($L$28&gt;I45&gt;$J$28,I45-$J$28))))</f>
        <v>100</v>
      </c>
      <c r="L45" s="5">
        <f>SUM(J45,K45)</f>
        <v>100</v>
      </c>
      <c r="M45" s="5">
        <f>SUM(E45,I45)</f>
        <v>52.14</v>
      </c>
      <c r="N45" s="5">
        <f>SUM(H45,L45)</f>
        <v>115.14</v>
      </c>
      <c r="O45" s="53">
        <v>19</v>
      </c>
      <c r="P45">
        <v>0</v>
      </c>
      <c r="R45" s="5">
        <f t="shared" si="13"/>
        <v>120</v>
      </c>
      <c r="S45" s="5">
        <f t="shared" si="14"/>
        <v>120</v>
      </c>
      <c r="X45" s="73">
        <f>$X$28/E45</f>
        <v>3.509781357882624</v>
      </c>
      <c r="Y45" s="73" t="e">
        <f>$Y$28/I45</f>
        <v>#DIV/0!</v>
      </c>
      <c r="Z45" s="73" t="e">
        <f>$Z$28/P45</f>
        <v>#DIV/0!</v>
      </c>
    </row>
    <row r="46" spans="1:26" ht="12.75">
      <c r="A46" s="4">
        <v>3020</v>
      </c>
      <c r="B46" t="s">
        <v>111</v>
      </c>
      <c r="C46" t="s">
        <v>161</v>
      </c>
      <c r="D46" s="1" t="s">
        <v>168</v>
      </c>
      <c r="E46" s="5">
        <f>T!E20</f>
        <v>0</v>
      </c>
      <c r="F46" s="34"/>
      <c r="G46" s="5">
        <f>IF(E46=0,120,IF(E46&gt;$H$28,120,IF(E46&lt;$F$28,0,IF($H$28&gt;E46&gt;$F$28,E46-$F$28))))</f>
        <v>120</v>
      </c>
      <c r="H46" s="5">
        <f>SUM(F46,G46)</f>
        <v>120</v>
      </c>
      <c r="I46" s="5">
        <f>T!I20</f>
        <v>34.81</v>
      </c>
      <c r="J46" s="34">
        <f>T!J20</f>
        <v>0</v>
      </c>
      <c r="K46" s="5">
        <f>IF(I46=0,100,IF(I46&gt;$L$28,100,IF(I46&lt;$J$28,0,IF($L$28&gt;I46&gt;$J$28,I46-$J$28))))</f>
        <v>0</v>
      </c>
      <c r="L46" s="5">
        <f>SUM(J46,K46)</f>
        <v>0</v>
      </c>
      <c r="M46" s="5">
        <f>SUM(E46,I46)</f>
        <v>34.81</v>
      </c>
      <c r="N46" s="5">
        <f>SUM(H46,L46)</f>
        <v>120</v>
      </c>
      <c r="O46" s="53">
        <v>20</v>
      </c>
      <c r="P46" s="5">
        <v>0</v>
      </c>
      <c r="R46" s="5">
        <f t="shared" si="13"/>
        <v>120</v>
      </c>
      <c r="S46" s="5">
        <f t="shared" si="14"/>
        <v>120</v>
      </c>
      <c r="X46" s="73" t="e">
        <f>$X$28/E46</f>
        <v>#DIV/0!</v>
      </c>
      <c r="Y46" s="73">
        <f>$Y$28/I46</f>
        <v>4.309106578569376</v>
      </c>
      <c r="Z46" s="73" t="e">
        <f>$Z$28/P46</f>
        <v>#DIV/0!</v>
      </c>
    </row>
    <row r="47" spans="1:26" ht="12.75">
      <c r="A47" s="4">
        <v>3015</v>
      </c>
      <c r="B47" s="1" t="s">
        <v>218</v>
      </c>
      <c r="C47" s="1" t="s">
        <v>219</v>
      </c>
      <c r="D47" s="1" t="s">
        <v>63</v>
      </c>
      <c r="E47" s="5">
        <f>T!E15</f>
        <v>44.77</v>
      </c>
      <c r="F47" s="34">
        <f>T!F15</f>
        <v>10</v>
      </c>
      <c r="G47" s="5">
        <f t="shared" si="7"/>
        <v>0</v>
      </c>
      <c r="H47" s="5">
        <f t="shared" si="8"/>
        <v>10</v>
      </c>
      <c r="I47" s="5">
        <f>T!I15</f>
        <v>34.09</v>
      </c>
      <c r="J47" s="34">
        <f>T!J15</f>
        <v>0</v>
      </c>
      <c r="K47" s="5">
        <f t="shared" si="9"/>
        <v>0</v>
      </c>
      <c r="L47" s="5">
        <f t="shared" si="10"/>
        <v>0</v>
      </c>
      <c r="M47" s="5">
        <f t="shared" si="11"/>
        <v>78.86000000000001</v>
      </c>
      <c r="N47" s="5">
        <f>SUM(H47,L47)</f>
        <v>10</v>
      </c>
      <c r="O47" s="53">
        <v>12</v>
      </c>
      <c r="P47" s="5"/>
      <c r="Q47" s="34"/>
      <c r="R47" s="5">
        <f t="shared" si="13"/>
        <v>120</v>
      </c>
      <c r="S47" s="5">
        <f t="shared" si="14"/>
        <v>120</v>
      </c>
      <c r="X47" s="73">
        <f t="shared" si="15"/>
        <v>4.087558633013178</v>
      </c>
      <c r="Y47" s="73">
        <f t="shared" si="16"/>
        <v>4.400117336462305</v>
      </c>
      <c r="Z47" s="73" t="e">
        <f t="shared" si="17"/>
        <v>#DIV/0!</v>
      </c>
    </row>
    <row r="48" spans="1:26" ht="12.75">
      <c r="A48" s="4">
        <v>3001</v>
      </c>
      <c r="B48" s="1" t="s">
        <v>100</v>
      </c>
      <c r="C48" s="1" t="s">
        <v>216</v>
      </c>
      <c r="D48" s="1" t="s">
        <v>183</v>
      </c>
      <c r="E48" s="5">
        <f>T!E3</f>
        <v>44.07</v>
      </c>
      <c r="F48" s="34">
        <f>T!F3</f>
        <v>10</v>
      </c>
      <c r="G48" s="5">
        <f>IF(E48=0,120,IF(E48&gt;$H$28,120,IF(E48&lt;$F$28,0,IF($H$28&gt;E48&gt;$F$28,E48-$F$28))))</f>
        <v>0</v>
      </c>
      <c r="H48" s="5">
        <f>SUM(F48,G48)</f>
        <v>10</v>
      </c>
      <c r="I48" s="5">
        <f>T!I3</f>
        <v>39.06</v>
      </c>
      <c r="J48" s="34">
        <f>T!J3</f>
        <v>5</v>
      </c>
      <c r="K48" s="5">
        <f>IF(I48=0,100,IF(I48&gt;$L$28,100,IF(I48&lt;$J$28,0,IF($L$28&gt;I48&gt;$J$28,I48-$J$28))))</f>
        <v>3.0600000000000023</v>
      </c>
      <c r="L48" s="5">
        <f>SUM(J48,K48)</f>
        <v>8.060000000000002</v>
      </c>
      <c r="M48" s="5">
        <f>SUM(E48,I48)</f>
        <v>83.13</v>
      </c>
      <c r="N48" s="5">
        <f>SUM(H48,L48)</f>
        <v>18.060000000000002</v>
      </c>
      <c r="O48" s="53">
        <v>13</v>
      </c>
      <c r="P48" s="5"/>
      <c r="Q48" s="34"/>
      <c r="R48" s="5">
        <f t="shared" si="13"/>
        <v>120</v>
      </c>
      <c r="S48" s="5">
        <f t="shared" si="14"/>
        <v>120</v>
      </c>
      <c r="T48" s="34"/>
      <c r="X48" s="73">
        <f t="shared" si="15"/>
        <v>4.152484683458135</v>
      </c>
      <c r="Y48" s="73">
        <f t="shared" si="16"/>
        <v>3.8402457757296466</v>
      </c>
      <c r="Z48" s="73" t="e">
        <f t="shared" si="17"/>
        <v>#DIV/0!</v>
      </c>
    </row>
    <row r="49" spans="1:26" ht="12.75">
      <c r="A49" s="4">
        <v>3007</v>
      </c>
      <c r="B49" s="37" t="s">
        <v>288</v>
      </c>
      <c r="C49" s="37" t="s">
        <v>357</v>
      </c>
      <c r="D49" s="38" t="s">
        <v>82</v>
      </c>
      <c r="E49" s="5">
        <f>T!E8</f>
        <v>58.98</v>
      </c>
      <c r="F49" s="34">
        <f>T!F8</f>
        <v>5</v>
      </c>
      <c r="G49" s="5">
        <f t="shared" si="7"/>
        <v>11.979999999999997</v>
      </c>
      <c r="H49" s="5">
        <f t="shared" si="8"/>
        <v>16.979999999999997</v>
      </c>
      <c r="I49" s="5">
        <f>T!I8</f>
        <v>38.63</v>
      </c>
      <c r="J49" s="34">
        <f>T!J8</f>
        <v>0</v>
      </c>
      <c r="K49" s="5">
        <f t="shared" si="9"/>
        <v>2.6300000000000026</v>
      </c>
      <c r="L49" s="5">
        <f t="shared" si="10"/>
        <v>2.6300000000000026</v>
      </c>
      <c r="M49" s="5">
        <f t="shared" si="11"/>
        <v>97.61</v>
      </c>
      <c r="N49" s="5">
        <f>SUM(H49,L49)</f>
        <v>19.61</v>
      </c>
      <c r="O49" s="53">
        <v>14</v>
      </c>
      <c r="P49" s="5"/>
      <c r="Q49" s="34"/>
      <c r="R49" s="5">
        <f t="shared" si="13"/>
        <v>120</v>
      </c>
      <c r="S49" s="5">
        <f t="shared" si="14"/>
        <v>120</v>
      </c>
      <c r="T49" s="34"/>
      <c r="X49" s="73">
        <f t="shared" si="15"/>
        <v>3.102746693794507</v>
      </c>
      <c r="Y49" s="73">
        <f t="shared" si="16"/>
        <v>3.88299249288118</v>
      </c>
      <c r="Z49" s="73" t="e">
        <f t="shared" si="17"/>
        <v>#DIV/0!</v>
      </c>
    </row>
    <row r="50" spans="1:26" ht="12.75">
      <c r="A50" s="4">
        <v>3006</v>
      </c>
      <c r="B50" s="1" t="s">
        <v>214</v>
      </c>
      <c r="C50" s="1" t="s">
        <v>217</v>
      </c>
      <c r="D50" s="1" t="s">
        <v>269</v>
      </c>
      <c r="E50" s="5">
        <f>T!E7</f>
        <v>59.33</v>
      </c>
      <c r="F50" s="34">
        <f>T!F7</f>
        <v>0</v>
      </c>
      <c r="G50" s="5">
        <f t="shared" si="7"/>
        <v>12.329999999999998</v>
      </c>
      <c r="H50" s="5">
        <f t="shared" si="8"/>
        <v>12.329999999999998</v>
      </c>
      <c r="I50" s="5">
        <f>T!I7</f>
        <v>49.5</v>
      </c>
      <c r="J50" s="34">
        <f>T!J7</f>
        <v>5</v>
      </c>
      <c r="K50" s="5">
        <f t="shared" si="9"/>
        <v>13.5</v>
      </c>
      <c r="L50" s="5">
        <f t="shared" si="10"/>
        <v>18.5</v>
      </c>
      <c r="M50" s="5">
        <f t="shared" si="11"/>
        <v>108.83</v>
      </c>
      <c r="N50" s="5">
        <f t="shared" si="12"/>
        <v>30.83</v>
      </c>
      <c r="O50" s="53">
        <v>17</v>
      </c>
      <c r="R50" s="5">
        <f t="shared" si="13"/>
        <v>120</v>
      </c>
      <c r="S50" s="5">
        <f t="shared" si="14"/>
        <v>120</v>
      </c>
      <c r="T50" s="34"/>
      <c r="X50" s="73">
        <f t="shared" si="15"/>
        <v>3.0844429462329344</v>
      </c>
      <c r="Y50" s="73">
        <f t="shared" si="16"/>
        <v>3.0303030303030303</v>
      </c>
      <c r="Z50" s="73" t="e">
        <f t="shared" si="17"/>
        <v>#DIV/0!</v>
      </c>
    </row>
    <row r="51" spans="1:26" ht="12.75">
      <c r="A51" s="4">
        <v>3011</v>
      </c>
      <c r="B51" s="1" t="s">
        <v>90</v>
      </c>
      <c r="C51" s="1" t="s">
        <v>220</v>
      </c>
      <c r="D51" s="1" t="s">
        <v>131</v>
      </c>
      <c r="E51" s="5">
        <f>T!E12</f>
        <v>51.02</v>
      </c>
      <c r="F51" s="34">
        <f>T!F12</f>
        <v>5</v>
      </c>
      <c r="G51" s="5">
        <f t="shared" si="7"/>
        <v>4.020000000000003</v>
      </c>
      <c r="H51" s="5">
        <f t="shared" si="8"/>
        <v>9.020000000000003</v>
      </c>
      <c r="I51" s="5">
        <f>T!I12</f>
        <v>46.75</v>
      </c>
      <c r="J51" s="34">
        <f>T!J12</f>
        <v>15</v>
      </c>
      <c r="K51" s="5">
        <f t="shared" si="9"/>
        <v>10.75</v>
      </c>
      <c r="L51" s="5">
        <f t="shared" si="10"/>
        <v>25.75</v>
      </c>
      <c r="M51" s="5">
        <f t="shared" si="11"/>
        <v>97.77000000000001</v>
      </c>
      <c r="N51" s="5">
        <f t="shared" si="12"/>
        <v>34.77</v>
      </c>
      <c r="O51" s="53">
        <v>18</v>
      </c>
      <c r="R51" s="5">
        <f t="shared" si="13"/>
        <v>120</v>
      </c>
      <c r="S51" s="5">
        <f t="shared" si="14"/>
        <v>120</v>
      </c>
      <c r="X51" s="73">
        <f t="shared" si="15"/>
        <v>3.5868286946295567</v>
      </c>
      <c r="Y51" s="73">
        <f t="shared" si="16"/>
        <v>3.2085561497326203</v>
      </c>
      <c r="Z51" s="73" t="e">
        <f t="shared" si="17"/>
        <v>#DIV/0!</v>
      </c>
    </row>
    <row r="52" spans="1:26" ht="12.75">
      <c r="A52" s="4">
        <v>3018</v>
      </c>
      <c r="B52" s="1" t="s">
        <v>29</v>
      </c>
      <c r="C52" s="1" t="s">
        <v>32</v>
      </c>
      <c r="D52" s="1" t="s">
        <v>352</v>
      </c>
      <c r="E52" s="5">
        <f>T!E18</f>
        <v>0</v>
      </c>
      <c r="F52" s="34"/>
      <c r="G52" s="5">
        <f t="shared" si="7"/>
        <v>120</v>
      </c>
      <c r="H52" s="5">
        <f t="shared" si="8"/>
        <v>120</v>
      </c>
      <c r="I52" s="5">
        <f>T!I18</f>
        <v>39.87</v>
      </c>
      <c r="J52" s="34">
        <f>T!J18</f>
        <v>0</v>
      </c>
      <c r="K52" s="5">
        <f t="shared" si="9"/>
        <v>3.8699999999999974</v>
      </c>
      <c r="L52" s="5">
        <f t="shared" si="10"/>
        <v>3.8699999999999974</v>
      </c>
      <c r="M52" s="5">
        <f t="shared" si="11"/>
        <v>39.87</v>
      </c>
      <c r="N52" s="5">
        <f t="shared" si="12"/>
        <v>123.87</v>
      </c>
      <c r="O52" s="53">
        <v>21</v>
      </c>
      <c r="R52" s="5">
        <f t="shared" si="13"/>
        <v>120</v>
      </c>
      <c r="S52" s="5">
        <f t="shared" si="14"/>
        <v>120</v>
      </c>
      <c r="X52" s="73" t="e">
        <f t="shared" si="15"/>
        <v>#DIV/0!</v>
      </c>
      <c r="Y52" s="73">
        <f t="shared" si="16"/>
        <v>3.7622272385252074</v>
      </c>
      <c r="Z52" s="73" t="e">
        <f t="shared" si="17"/>
        <v>#DIV/0!</v>
      </c>
    </row>
    <row r="53" spans="1:26" ht="12.75">
      <c r="A53" s="4">
        <v>3024</v>
      </c>
      <c r="B53" s="1" t="s">
        <v>100</v>
      </c>
      <c r="C53" s="1" t="s">
        <v>215</v>
      </c>
      <c r="D53" s="1" t="s">
        <v>355</v>
      </c>
      <c r="E53" s="5">
        <f>T!E24</f>
        <v>0</v>
      </c>
      <c r="F53" s="34">
        <f>T!F24</f>
        <v>0</v>
      </c>
      <c r="G53" s="5">
        <f t="shared" si="7"/>
        <v>120</v>
      </c>
      <c r="H53" s="5">
        <f t="shared" si="8"/>
        <v>120</v>
      </c>
      <c r="I53" s="5">
        <f>T!I24</f>
        <v>0</v>
      </c>
      <c r="J53" s="34">
        <f>T!J24</f>
        <v>0</v>
      </c>
      <c r="K53" s="5">
        <f t="shared" si="9"/>
        <v>100</v>
      </c>
      <c r="L53" s="5">
        <f t="shared" si="10"/>
        <v>100</v>
      </c>
      <c r="M53" s="5">
        <f t="shared" si="11"/>
        <v>0</v>
      </c>
      <c r="N53" s="5">
        <f t="shared" si="12"/>
        <v>220</v>
      </c>
      <c r="R53" s="5">
        <f t="shared" si="13"/>
        <v>120</v>
      </c>
      <c r="S53" s="5">
        <f t="shared" si="14"/>
        <v>120</v>
      </c>
      <c r="X53" s="73" t="e">
        <f t="shared" si="15"/>
        <v>#DIV/0!</v>
      </c>
      <c r="Y53" s="73" t="e">
        <f t="shared" si="16"/>
        <v>#DIV/0!</v>
      </c>
      <c r="Z53" s="73" t="e">
        <f t="shared" si="17"/>
        <v>#DIV/0!</v>
      </c>
    </row>
    <row r="56" spans="5:23" ht="12.75">
      <c r="E56" s="33"/>
      <c r="F56" s="47"/>
      <c r="G56" s="72"/>
      <c r="H56" s="47"/>
      <c r="I56" s="33"/>
      <c r="J56" s="47"/>
      <c r="K56" s="72"/>
      <c r="L56" s="47"/>
      <c r="M56" s="5"/>
      <c r="N56" s="5"/>
      <c r="O56" s="5"/>
      <c r="P56" s="33"/>
      <c r="Q56" s="47"/>
      <c r="R56" s="72"/>
      <c r="S56" s="47"/>
      <c r="U56" s="5"/>
      <c r="V56" s="5"/>
      <c r="W56" s="7"/>
    </row>
    <row r="57" spans="2:20" ht="12.75">
      <c r="B57" s="7"/>
      <c r="E57" s="5"/>
      <c r="F57" s="34"/>
      <c r="G57" s="5"/>
      <c r="H57" s="5"/>
      <c r="I57" s="5"/>
      <c r="J57" s="34"/>
      <c r="K57" s="5"/>
      <c r="L57" s="5"/>
      <c r="M57" s="5"/>
      <c r="N57" s="5"/>
      <c r="O57" s="5"/>
      <c r="P57" s="5"/>
      <c r="Q57" s="5"/>
      <c r="T57" s="5"/>
    </row>
    <row r="58" spans="5:17" ht="12.75">
      <c r="E58" s="78"/>
      <c r="F58" s="78"/>
      <c r="G58" s="78"/>
      <c r="H58" s="78"/>
      <c r="I58" s="79"/>
      <c r="J58" s="78"/>
      <c r="K58" s="33"/>
      <c r="L58" s="33"/>
      <c r="M58" s="78"/>
      <c r="N58" s="78"/>
      <c r="O58" s="78"/>
      <c r="P58" s="78"/>
      <c r="Q58" s="78"/>
    </row>
    <row r="59" spans="1:26" ht="12.75">
      <c r="A59" s="2"/>
      <c r="B59" s="2"/>
      <c r="C59" s="2"/>
      <c r="D59" s="3"/>
      <c r="E59" s="3"/>
      <c r="F59" s="3"/>
      <c r="G59" s="71"/>
      <c r="H59" s="2"/>
      <c r="I59" s="3"/>
      <c r="J59" s="3"/>
      <c r="K59" s="71"/>
      <c r="L59" s="2"/>
      <c r="M59" s="2"/>
      <c r="N59" s="45"/>
      <c r="O59" s="35"/>
      <c r="P59" s="2"/>
      <c r="Q59" s="2"/>
      <c r="R59" s="2"/>
      <c r="S59" s="2"/>
      <c r="X59" s="71"/>
      <c r="Y59" s="71"/>
      <c r="Z59" s="71"/>
    </row>
    <row r="60" spans="1:26" ht="12.75">
      <c r="A60" s="4"/>
      <c r="B60" s="1"/>
      <c r="C60" s="1"/>
      <c r="E60" s="5"/>
      <c r="F60" s="34"/>
      <c r="G60" s="5"/>
      <c r="H60" s="5"/>
      <c r="I60" s="5"/>
      <c r="J60" s="34"/>
      <c r="K60" s="5"/>
      <c r="L60" s="5"/>
      <c r="M60" s="5"/>
      <c r="N60" s="5"/>
      <c r="O60" s="36"/>
      <c r="P60" s="5"/>
      <c r="Q60" s="34"/>
      <c r="R60" s="5"/>
      <c r="T60" s="2"/>
      <c r="X60" s="73"/>
      <c r="Y60" s="73"/>
      <c r="Z60" s="73"/>
    </row>
    <row r="61" spans="1:26" ht="12.75">
      <c r="A61" s="4"/>
      <c r="B61" s="1"/>
      <c r="C61" s="1"/>
      <c r="E61" s="5"/>
      <c r="F61" s="34"/>
      <c r="G61" s="5"/>
      <c r="H61" s="5"/>
      <c r="I61" s="5"/>
      <c r="J61" s="34"/>
      <c r="K61" s="5"/>
      <c r="L61" s="5"/>
      <c r="M61" s="5"/>
      <c r="N61" s="5"/>
      <c r="O61" s="40"/>
      <c r="P61" s="5"/>
      <c r="Q61" s="34"/>
      <c r="R61" s="5"/>
      <c r="T61" s="36"/>
      <c r="X61" s="73"/>
      <c r="Y61" s="73"/>
      <c r="Z61" s="73"/>
    </row>
    <row r="62" spans="1:26" ht="12.75">
      <c r="A62" s="4"/>
      <c r="E62" s="5"/>
      <c r="F62" s="34"/>
      <c r="G62" s="5"/>
      <c r="H62" s="5"/>
      <c r="I62" s="5"/>
      <c r="J62" s="34"/>
      <c r="K62" s="5"/>
      <c r="L62" s="5"/>
      <c r="M62" s="5"/>
      <c r="N62" s="5"/>
      <c r="O62" s="36"/>
      <c r="P62" s="5"/>
      <c r="Q62" s="34"/>
      <c r="R62" s="5"/>
      <c r="T62" s="36"/>
      <c r="X62" s="73"/>
      <c r="Y62" s="73"/>
      <c r="Z62" s="73"/>
    </row>
    <row r="63" spans="1:26" ht="12.75">
      <c r="A63" s="4"/>
      <c r="B63" s="1"/>
      <c r="C63" s="1"/>
      <c r="E63" s="5"/>
      <c r="F63" s="34"/>
      <c r="G63" s="5"/>
      <c r="H63" s="5"/>
      <c r="I63" s="5"/>
      <c r="J63" s="34"/>
      <c r="K63" s="5"/>
      <c r="L63" s="5"/>
      <c r="M63" s="5"/>
      <c r="N63" s="5"/>
      <c r="O63" s="36"/>
      <c r="P63" s="5"/>
      <c r="Q63" s="34"/>
      <c r="R63" s="5"/>
      <c r="T63" s="36"/>
      <c r="X63" s="73"/>
      <c r="Y63" s="73"/>
      <c r="Z63" s="73"/>
    </row>
    <row r="64" spans="1:26" ht="12.75">
      <c r="A64" s="4"/>
      <c r="D64" s="70"/>
      <c r="E64" s="5"/>
      <c r="F64" s="34"/>
      <c r="G64" s="5"/>
      <c r="H64" s="5"/>
      <c r="I64" s="5"/>
      <c r="J64" s="34"/>
      <c r="K64" s="5"/>
      <c r="L64" s="5"/>
      <c r="M64" s="5"/>
      <c r="N64" s="5"/>
      <c r="O64" s="34"/>
      <c r="P64" s="5"/>
      <c r="Q64" s="34"/>
      <c r="R64" s="5"/>
      <c r="T64" s="34"/>
      <c r="X64" s="73"/>
      <c r="Y64" s="73"/>
      <c r="Z64" s="73"/>
    </row>
    <row r="65" spans="1:26" ht="12.75">
      <c r="A65" s="4"/>
      <c r="E65" s="5"/>
      <c r="F65" s="34"/>
      <c r="G65" s="5"/>
      <c r="H65" s="5"/>
      <c r="I65" s="5"/>
      <c r="J65" s="34"/>
      <c r="K65" s="5"/>
      <c r="L65" s="5"/>
      <c r="M65" s="5"/>
      <c r="N65" s="5"/>
      <c r="O65" s="34"/>
      <c r="P65" s="5"/>
      <c r="Q65" s="34"/>
      <c r="R65" s="5"/>
      <c r="T65" s="34"/>
      <c r="X65" s="73"/>
      <c r="Y65" s="73"/>
      <c r="Z65" s="73"/>
    </row>
    <row r="66" spans="1:26" ht="12.75">
      <c r="A66" s="4"/>
      <c r="B66" s="1"/>
      <c r="C66" s="1"/>
      <c r="E66" s="5"/>
      <c r="F66" s="34"/>
      <c r="G66" s="5"/>
      <c r="H66" s="5"/>
      <c r="I66" s="5"/>
      <c r="J66" s="34"/>
      <c r="K66" s="5"/>
      <c r="L66" s="5"/>
      <c r="M66" s="5"/>
      <c r="N66" s="5"/>
      <c r="P66" s="5"/>
      <c r="Q66" s="34"/>
      <c r="R66" s="5"/>
      <c r="T66" s="34"/>
      <c r="X66" s="73"/>
      <c r="Y66" s="73"/>
      <c r="Z66" s="73"/>
    </row>
  </sheetData>
  <mergeCells count="10">
    <mergeCell ref="E1:H1"/>
    <mergeCell ref="I1:L1"/>
    <mergeCell ref="M1:P1"/>
    <mergeCell ref="Q1:T1"/>
    <mergeCell ref="E58:G58"/>
    <mergeCell ref="H58:J58"/>
    <mergeCell ref="M58:Q58"/>
    <mergeCell ref="O30:S30"/>
    <mergeCell ref="E30:H30"/>
    <mergeCell ref="I30:L30"/>
  </mergeCells>
  <printOptions/>
  <pageMargins left="0.75" right="0.75" top="1" bottom="1" header="0.5" footer="0.5"/>
  <pageSetup fitToHeight="1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G138"/>
  <sheetViews>
    <sheetView tabSelected="1" workbookViewId="0" topLeftCell="B15">
      <pane xSplit="3" topLeftCell="P2" activePane="topRight" state="frozen"/>
      <selection pane="topLeft" activeCell="B1" sqref="B1"/>
      <selection pane="topRight" activeCell="C123" sqref="C123"/>
    </sheetView>
  </sheetViews>
  <sheetFormatPr defaultColWidth="9.00390625" defaultRowHeight="12.75" outlineLevelRow="1"/>
  <cols>
    <col min="1" max="1" width="27.00390625" style="0" bestFit="1" customWidth="1"/>
    <col min="2" max="2" width="11.375" style="4" customWidth="1"/>
    <col min="3" max="3" width="24.625" style="0" customWidth="1"/>
    <col min="4" max="4" width="30.375" style="0" customWidth="1"/>
    <col min="6" max="6" width="11.625" style="0" customWidth="1"/>
    <col min="8" max="8" width="12.125" style="0" customWidth="1"/>
    <col min="10" max="10" width="12.125" style="0" customWidth="1"/>
    <col min="12" max="12" width="12.125" style="0" customWidth="1"/>
    <col min="13" max="13" width="19.00390625" style="0" customWidth="1"/>
    <col min="18" max="18" width="11.875" style="0" customWidth="1"/>
    <col min="19" max="19" width="18.125" style="0" customWidth="1"/>
  </cols>
  <sheetData>
    <row r="1" spans="5:20" ht="12.75">
      <c r="E1" s="78" t="s">
        <v>20</v>
      </c>
      <c r="F1" s="78"/>
      <c r="G1" s="78" t="s">
        <v>21</v>
      </c>
      <c r="H1" s="78"/>
      <c r="I1" s="78" t="s">
        <v>22</v>
      </c>
      <c r="J1" s="78"/>
      <c r="K1" s="78" t="s">
        <v>23</v>
      </c>
      <c r="L1" s="78"/>
      <c r="O1" s="78" t="s">
        <v>25</v>
      </c>
      <c r="P1" s="80"/>
      <c r="Q1" s="80"/>
      <c r="R1" s="80"/>
      <c r="S1" s="80"/>
      <c r="T1" s="80"/>
    </row>
    <row r="2" spans="1:20" ht="24.75" customHeight="1">
      <c r="A2" s="3" t="s">
        <v>5</v>
      </c>
      <c r="B2" s="75" t="s">
        <v>0</v>
      </c>
      <c r="C2" s="2" t="s">
        <v>1</v>
      </c>
      <c r="D2" s="2" t="s">
        <v>2</v>
      </c>
      <c r="E2" s="2" t="s">
        <v>39</v>
      </c>
      <c r="F2" s="2" t="s">
        <v>40</v>
      </c>
      <c r="G2" s="2" t="s">
        <v>39</v>
      </c>
      <c r="H2" s="2" t="s">
        <v>40</v>
      </c>
      <c r="I2" s="2" t="s">
        <v>39</v>
      </c>
      <c r="J2" s="2" t="s">
        <v>40</v>
      </c>
      <c r="K2" s="2" t="s">
        <v>39</v>
      </c>
      <c r="L2" s="2" t="s">
        <v>40</v>
      </c>
      <c r="M2" s="2" t="s">
        <v>41</v>
      </c>
      <c r="N2" s="2" t="s">
        <v>19</v>
      </c>
      <c r="O2" s="2" t="s">
        <v>42</v>
      </c>
      <c r="P2" s="2" t="s">
        <v>10</v>
      </c>
      <c r="Q2" s="2" t="s">
        <v>11</v>
      </c>
      <c r="R2" s="2" t="s">
        <v>40</v>
      </c>
      <c r="S2" s="2" t="s">
        <v>41</v>
      </c>
      <c r="T2" s="2" t="s">
        <v>19</v>
      </c>
    </row>
    <row r="3" spans="1:20" ht="12.75" collapsed="1">
      <c r="A3" s="9" t="s">
        <v>37</v>
      </c>
      <c r="C3" s="7" t="s">
        <v>228</v>
      </c>
      <c r="D3" s="22"/>
      <c r="E3" s="5"/>
      <c r="F3" s="5">
        <f>SUM(E4:E6)</f>
        <v>233.84</v>
      </c>
      <c r="G3" s="5"/>
      <c r="H3" s="5">
        <f>SUM(G4:G6)</f>
        <v>199.08</v>
      </c>
      <c r="I3" s="34"/>
      <c r="J3" s="34">
        <f>SUM(I4:I6)</f>
        <v>156</v>
      </c>
      <c r="K3" s="34"/>
      <c r="L3" s="34">
        <f>SUM(K4:K6)</f>
        <v>143</v>
      </c>
      <c r="M3" s="5">
        <f>SUM(F3,H3,J3,L3)</f>
        <v>731.9200000000001</v>
      </c>
      <c r="N3" s="61">
        <v>3</v>
      </c>
      <c r="O3" s="28">
        <v>71.77</v>
      </c>
      <c r="P3" s="60"/>
      <c r="Q3" s="5">
        <f>SUM(O3,P4,P5,P6)</f>
        <v>71.77</v>
      </c>
      <c r="R3" s="5">
        <f>360-Q3</f>
        <v>288.23</v>
      </c>
      <c r="S3" s="28">
        <f>SUM(M3,R3)</f>
        <v>1020.1500000000001</v>
      </c>
      <c r="T3" s="34">
        <v>1</v>
      </c>
    </row>
    <row r="4" spans="1:33" s="18" customFormat="1" ht="12.75" hidden="1" outlineLevel="1">
      <c r="A4" s="10"/>
      <c r="B4" s="15">
        <v>6521</v>
      </c>
      <c r="C4" s="24" t="s">
        <v>3</v>
      </c>
      <c r="D4" s="24" t="s">
        <v>4</v>
      </c>
      <c r="E4" s="32">
        <f>L!H21</f>
        <v>77.03</v>
      </c>
      <c r="F4" s="32"/>
      <c r="G4" s="32">
        <f>L!L21</f>
        <v>63.78</v>
      </c>
      <c r="H4" s="32"/>
      <c r="I4" s="56">
        <f>L!P21</f>
        <v>56</v>
      </c>
      <c r="J4" s="56"/>
      <c r="K4" s="56">
        <f>L!T21</f>
        <v>51</v>
      </c>
      <c r="L4" s="56"/>
      <c r="M4" s="32"/>
      <c r="N4" s="62"/>
      <c r="O4" s="32"/>
      <c r="P4" s="56">
        <v>0</v>
      </c>
      <c r="Q4" s="32"/>
      <c r="R4" s="32"/>
      <c r="S4" s="32"/>
      <c r="T4" s="56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33" s="13" customFormat="1" ht="12.75" hidden="1" outlineLevel="1">
      <c r="A5" s="19"/>
      <c r="B5" s="17">
        <v>4003</v>
      </c>
      <c r="C5" s="18" t="s">
        <v>6</v>
      </c>
      <c r="D5" s="18" t="s">
        <v>93</v>
      </c>
      <c r="E5" s="30">
        <f>S!H5</f>
        <v>76.43</v>
      </c>
      <c r="F5" s="30"/>
      <c r="G5" s="30">
        <f>S!L5</f>
        <v>68.59</v>
      </c>
      <c r="H5" s="30"/>
      <c r="I5" s="57">
        <f>S!P5</f>
        <v>42</v>
      </c>
      <c r="J5" s="57"/>
      <c r="K5" s="57">
        <f>S!T5</f>
        <v>48</v>
      </c>
      <c r="L5" s="57"/>
      <c r="M5" s="30"/>
      <c r="N5" s="63"/>
      <c r="O5" s="30"/>
      <c r="P5" s="57">
        <v>0</v>
      </c>
      <c r="Q5" s="30"/>
      <c r="R5" s="30"/>
      <c r="S5" s="30"/>
      <c r="T5" s="57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21" customFormat="1" ht="12.75" hidden="1" outlineLevel="1">
      <c r="A6" s="19"/>
      <c r="B6" s="17">
        <v>4045</v>
      </c>
      <c r="C6" s="18" t="s">
        <v>199</v>
      </c>
      <c r="D6" s="18" t="s">
        <v>143</v>
      </c>
      <c r="E6" s="30">
        <f>S!H47</f>
        <v>80.38</v>
      </c>
      <c r="F6" s="30"/>
      <c r="G6" s="30">
        <f>S!L47</f>
        <v>66.71000000000001</v>
      </c>
      <c r="H6" s="30"/>
      <c r="I6" s="57">
        <f>S!P47</f>
        <v>58</v>
      </c>
      <c r="J6" s="57"/>
      <c r="K6" s="57">
        <f>S!T47</f>
        <v>44</v>
      </c>
      <c r="L6" s="57"/>
      <c r="M6" s="30"/>
      <c r="N6" s="63"/>
      <c r="O6" s="30"/>
      <c r="P6" s="57">
        <v>0</v>
      </c>
      <c r="Q6" s="30"/>
      <c r="R6" s="30"/>
      <c r="S6" s="30"/>
      <c r="T6" s="57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8" customFormat="1" ht="12.75" collapsed="1">
      <c r="A7" s="9" t="s">
        <v>35</v>
      </c>
      <c r="B7" s="4"/>
      <c r="C7" s="7" t="s">
        <v>254</v>
      </c>
      <c r="D7"/>
      <c r="E7" s="28"/>
      <c r="F7" s="28">
        <f>SUM(E8:E10)</f>
        <v>228.97</v>
      </c>
      <c r="G7" s="28"/>
      <c r="H7" s="28">
        <f>SUM(G8:G10)</f>
        <v>198.57</v>
      </c>
      <c r="I7" s="60"/>
      <c r="J7" s="60">
        <f>SUM(I8:I10)</f>
        <v>164</v>
      </c>
      <c r="K7" s="60"/>
      <c r="L7" s="60">
        <f>SUM(K8:K10)</f>
        <v>146</v>
      </c>
      <c r="M7" s="28">
        <f>SUM(F7,H7,J7,L7)</f>
        <v>737.54</v>
      </c>
      <c r="N7" s="61">
        <v>2</v>
      </c>
      <c r="O7" s="28">
        <v>75.97</v>
      </c>
      <c r="P7" s="60"/>
      <c r="Q7" s="5">
        <f>SUM(O7,P8,P9,P10)</f>
        <v>80.97</v>
      </c>
      <c r="R7" s="5">
        <f>360-Q7</f>
        <v>279.03</v>
      </c>
      <c r="S7" s="28">
        <f>SUM(M7,R7)</f>
        <v>1016.5699999999999</v>
      </c>
      <c r="T7" s="60">
        <v>2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20" s="22" customFormat="1" ht="12.75" hidden="1" outlineLevel="1">
      <c r="A8" s="10"/>
      <c r="B8" s="14">
        <v>5518</v>
      </c>
      <c r="C8" s="13" t="s">
        <v>138</v>
      </c>
      <c r="D8" s="13" t="s">
        <v>139</v>
      </c>
      <c r="E8" s="29">
        <f>M!H20</f>
        <v>76.00999999999999</v>
      </c>
      <c r="F8" s="29"/>
      <c r="G8" s="29">
        <f>M!L20</f>
        <v>65.47</v>
      </c>
      <c r="H8" s="29"/>
      <c r="I8" s="58">
        <f>M!P20</f>
        <v>58</v>
      </c>
      <c r="J8" s="58"/>
      <c r="K8" s="58">
        <f>M!T20</f>
        <v>51</v>
      </c>
      <c r="L8" s="58"/>
      <c r="M8" s="29"/>
      <c r="N8" s="64"/>
      <c r="O8" s="29"/>
      <c r="P8" s="58">
        <v>0</v>
      </c>
      <c r="Q8" s="29"/>
      <c r="R8" s="29"/>
      <c r="S8" s="29"/>
      <c r="T8" s="58"/>
    </row>
    <row r="9" spans="1:33" ht="12.75" hidden="1" outlineLevel="1" collapsed="1">
      <c r="A9" s="12"/>
      <c r="B9" s="20">
        <v>3014</v>
      </c>
      <c r="C9" s="21" t="s">
        <v>58</v>
      </c>
      <c r="D9" s="21" t="s">
        <v>99</v>
      </c>
      <c r="E9" s="31">
        <f>T!H14</f>
        <v>73.61</v>
      </c>
      <c r="F9" s="31"/>
      <c r="G9" s="31">
        <f>T!L14</f>
        <v>66.88</v>
      </c>
      <c r="H9" s="31"/>
      <c r="I9" s="59">
        <f>T!P14</f>
        <v>50</v>
      </c>
      <c r="J9" s="59"/>
      <c r="K9" s="59">
        <f>T!T14</f>
        <v>51</v>
      </c>
      <c r="L9" s="59"/>
      <c r="M9" s="31"/>
      <c r="N9" s="65"/>
      <c r="O9" s="31"/>
      <c r="P9" s="59">
        <v>5</v>
      </c>
      <c r="Q9" s="31"/>
      <c r="R9" s="31"/>
      <c r="S9" s="31"/>
      <c r="T9" s="59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8" customFormat="1" ht="12.75" hidden="1" outlineLevel="1">
      <c r="A10" s="16"/>
      <c r="B10" s="20">
        <v>3017</v>
      </c>
      <c r="C10" s="21" t="s">
        <v>74</v>
      </c>
      <c r="D10" s="21" t="s">
        <v>104</v>
      </c>
      <c r="E10" s="31">
        <f>T!H17</f>
        <v>79.35</v>
      </c>
      <c r="F10" s="31"/>
      <c r="G10" s="31">
        <f>T!L17</f>
        <v>66.22</v>
      </c>
      <c r="H10" s="31"/>
      <c r="I10" s="59">
        <f>T!P17</f>
        <v>56</v>
      </c>
      <c r="J10" s="59"/>
      <c r="K10" s="59">
        <f>T!T17</f>
        <v>44</v>
      </c>
      <c r="L10" s="59"/>
      <c r="M10" s="31"/>
      <c r="N10" s="65"/>
      <c r="O10" s="31"/>
      <c r="P10" s="59">
        <v>0</v>
      </c>
      <c r="Q10" s="31"/>
      <c r="R10" s="31"/>
      <c r="S10" s="31"/>
      <c r="T10" s="59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20" s="22" customFormat="1" ht="12.75" collapsed="1">
      <c r="A11" s="9" t="s">
        <v>34</v>
      </c>
      <c r="B11" s="4"/>
      <c r="C11" s="7" t="s">
        <v>252</v>
      </c>
      <c r="D11" s="1"/>
      <c r="E11" s="5"/>
      <c r="F11" s="28">
        <f>SUM(E12:E14)</f>
        <v>234.53000000000003</v>
      </c>
      <c r="G11" s="5"/>
      <c r="H11" s="28">
        <f>SUM(G12:G14)</f>
        <v>202.91</v>
      </c>
      <c r="I11" s="34"/>
      <c r="J11" s="60">
        <f>SUM(I12:I14)</f>
        <v>136</v>
      </c>
      <c r="K11" s="34"/>
      <c r="L11" s="60">
        <f>SUM(K12:K14)</f>
        <v>150</v>
      </c>
      <c r="M11" s="28">
        <f>SUM(F11,H11,J11,L11)</f>
        <v>723.44</v>
      </c>
      <c r="N11" s="36">
        <v>4</v>
      </c>
      <c r="O11" s="5">
        <v>68.48</v>
      </c>
      <c r="P11" s="34"/>
      <c r="Q11" s="5">
        <f>SUM(O11,P12,P13,P14)</f>
        <v>73.48</v>
      </c>
      <c r="R11" s="5">
        <f>360-Q11</f>
        <v>286.52</v>
      </c>
      <c r="S11" s="28">
        <f>SUM(M11,R11)</f>
        <v>1009.96</v>
      </c>
      <c r="T11" s="34">
        <v>3</v>
      </c>
    </row>
    <row r="12" spans="1:33" s="11" customFormat="1" ht="12.75" hidden="1" outlineLevel="1">
      <c r="A12" s="10"/>
      <c r="B12" s="15">
        <v>6505</v>
      </c>
      <c r="C12" s="11" t="s">
        <v>76</v>
      </c>
      <c r="D12" s="11" t="s">
        <v>130</v>
      </c>
      <c r="E12" s="32">
        <f>L!H7</f>
        <v>82.93</v>
      </c>
      <c r="F12" s="32"/>
      <c r="G12" s="32">
        <f>L!L7</f>
        <v>71.75</v>
      </c>
      <c r="H12" s="32"/>
      <c r="I12" s="56">
        <f>L!P7</f>
        <v>54</v>
      </c>
      <c r="J12" s="56"/>
      <c r="K12" s="56">
        <f>L!T7</f>
        <v>48</v>
      </c>
      <c r="L12" s="56"/>
      <c r="M12" s="32"/>
      <c r="N12" s="62"/>
      <c r="O12" s="32"/>
      <c r="P12" s="56">
        <v>0</v>
      </c>
      <c r="Q12" s="32"/>
      <c r="R12" s="32"/>
      <c r="S12" s="32"/>
      <c r="T12" s="56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s="13" customFormat="1" ht="12.75" hidden="1" outlineLevel="1">
      <c r="A13" s="10"/>
      <c r="B13" s="17">
        <v>4008</v>
      </c>
      <c r="C13" s="18" t="s">
        <v>53</v>
      </c>
      <c r="D13" s="18" t="s">
        <v>205</v>
      </c>
      <c r="E13" s="30">
        <f>S!H10</f>
        <v>83.99000000000001</v>
      </c>
      <c r="F13" s="30"/>
      <c r="G13" s="30">
        <f>S!L10</f>
        <v>70.44</v>
      </c>
      <c r="H13" s="30"/>
      <c r="I13" s="57">
        <f>S!P10</f>
        <v>44</v>
      </c>
      <c r="J13" s="57"/>
      <c r="K13" s="57">
        <f>S!T10</f>
        <v>51</v>
      </c>
      <c r="L13" s="57"/>
      <c r="M13" s="30"/>
      <c r="N13" s="63"/>
      <c r="O13" s="30"/>
      <c r="P13" s="57">
        <v>0</v>
      </c>
      <c r="Q13" s="30"/>
      <c r="R13" s="30"/>
      <c r="S13" s="30"/>
      <c r="T13" s="57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s="18" customFormat="1" ht="12.75" hidden="1" outlineLevel="1" collapsed="1">
      <c r="A14" s="16"/>
      <c r="B14" s="17">
        <v>4026</v>
      </c>
      <c r="C14" s="18" t="s">
        <v>136</v>
      </c>
      <c r="D14" s="18" t="s">
        <v>160</v>
      </c>
      <c r="E14" s="30">
        <f>S!H28</f>
        <v>67.61</v>
      </c>
      <c r="F14" s="30"/>
      <c r="G14" s="30">
        <f>S!L28</f>
        <v>60.72</v>
      </c>
      <c r="H14" s="30"/>
      <c r="I14" s="57">
        <f>S!P28</f>
        <v>38</v>
      </c>
      <c r="J14" s="57"/>
      <c r="K14" s="57">
        <f>S!T28</f>
        <v>51</v>
      </c>
      <c r="L14" s="57"/>
      <c r="M14" s="30"/>
      <c r="N14" s="63"/>
      <c r="O14" s="30"/>
      <c r="P14" s="57">
        <v>5</v>
      </c>
      <c r="Q14" s="30"/>
      <c r="R14" s="30"/>
      <c r="S14" s="30"/>
      <c r="T14" s="57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2.75" collapsed="1">
      <c r="A15" s="7" t="s">
        <v>112</v>
      </c>
      <c r="C15" s="7" t="s">
        <v>358</v>
      </c>
      <c r="E15" s="5"/>
      <c r="F15" s="28">
        <f>SUM(E16:E18)</f>
        <v>248.69</v>
      </c>
      <c r="G15" s="5"/>
      <c r="H15" s="28">
        <f>SUM(G16:G18)</f>
        <v>203.2</v>
      </c>
      <c r="I15" s="34"/>
      <c r="J15" s="60">
        <f>SUM(I16:I18)</f>
        <v>155</v>
      </c>
      <c r="K15" s="34"/>
      <c r="L15" s="60">
        <f>SUM(K16:K18)</f>
        <v>133</v>
      </c>
      <c r="M15" s="28">
        <f>SUM(F15,H15,J15,L15)</f>
        <v>739.89</v>
      </c>
      <c r="N15" s="36">
        <v>1</v>
      </c>
      <c r="O15" s="5">
        <v>70.28</v>
      </c>
      <c r="P15" s="34"/>
      <c r="Q15" s="28">
        <f>SUM(O15,P16,P17,P18)</f>
        <v>90.28</v>
      </c>
      <c r="R15" s="5">
        <f>360-Q15</f>
        <v>269.72</v>
      </c>
      <c r="S15" s="28">
        <f>SUM(M15,R15)</f>
        <v>1009.61</v>
      </c>
      <c r="T15" s="34">
        <v>4</v>
      </c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13" customFormat="1" ht="12.75" hidden="1" outlineLevel="1">
      <c r="A16" s="11"/>
      <c r="B16" s="14">
        <v>5522</v>
      </c>
      <c r="C16" s="13" t="s">
        <v>242</v>
      </c>
      <c r="D16" s="13" t="s">
        <v>243</v>
      </c>
      <c r="E16" s="29">
        <f>M!H24</f>
        <v>83.36</v>
      </c>
      <c r="F16" s="29"/>
      <c r="G16" s="29">
        <f>M!L24</f>
        <v>71.44</v>
      </c>
      <c r="H16" s="29"/>
      <c r="I16" s="58">
        <f>M!P24</f>
        <v>54</v>
      </c>
      <c r="J16" s="58"/>
      <c r="K16" s="58">
        <f>M!T24</f>
        <v>31</v>
      </c>
      <c r="L16" s="58"/>
      <c r="M16" s="29"/>
      <c r="N16" s="64"/>
      <c r="O16" s="29"/>
      <c r="P16" s="58">
        <v>5</v>
      </c>
      <c r="Q16" s="29"/>
      <c r="R16" s="29"/>
      <c r="S16" s="29"/>
      <c r="T16" s="58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11" customFormat="1" ht="12.75" hidden="1" outlineLevel="1">
      <c r="A17" s="13"/>
      <c r="B17" s="14">
        <v>5530</v>
      </c>
      <c r="C17" s="13" t="s">
        <v>3</v>
      </c>
      <c r="D17" s="13" t="s">
        <v>244</v>
      </c>
      <c r="E17" s="29">
        <f>M!H32</f>
        <v>81.82</v>
      </c>
      <c r="F17" s="29"/>
      <c r="G17" s="29">
        <f>M!L32</f>
        <v>67.44</v>
      </c>
      <c r="H17" s="29"/>
      <c r="I17" s="58">
        <f>M!P32</f>
        <v>40</v>
      </c>
      <c r="J17" s="58"/>
      <c r="K17" s="58">
        <f>M!T32</f>
        <v>51</v>
      </c>
      <c r="L17" s="58"/>
      <c r="M17" s="29"/>
      <c r="N17" s="64"/>
      <c r="O17" s="29"/>
      <c r="P17" s="58">
        <v>5</v>
      </c>
      <c r="Q17" s="29"/>
      <c r="R17" s="29"/>
      <c r="S17" s="29"/>
      <c r="T17" s="58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2:33" s="18" customFormat="1" ht="12.75" hidden="1" outlineLevel="1">
      <c r="B18" s="17">
        <v>4032</v>
      </c>
      <c r="C18" s="26" t="s">
        <v>159</v>
      </c>
      <c r="D18" s="26" t="s">
        <v>329</v>
      </c>
      <c r="E18" s="30">
        <f>S!H34</f>
        <v>83.50999999999999</v>
      </c>
      <c r="F18" s="30"/>
      <c r="G18" s="30">
        <f>S!L34</f>
        <v>64.32</v>
      </c>
      <c r="H18" s="30"/>
      <c r="I18" s="57">
        <f>S!P34</f>
        <v>61</v>
      </c>
      <c r="J18" s="57"/>
      <c r="K18" s="57">
        <f>S!T34</f>
        <v>51</v>
      </c>
      <c r="L18" s="57"/>
      <c r="M18" s="30"/>
      <c r="N18" s="63"/>
      <c r="O18" s="30"/>
      <c r="P18" s="57">
        <v>10</v>
      </c>
      <c r="Q18" s="30"/>
      <c r="R18" s="30"/>
      <c r="S18" s="30"/>
      <c r="T18" s="57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20" s="22" customFormat="1" ht="12.75" collapsed="1">
      <c r="A19" s="9" t="s">
        <v>33</v>
      </c>
      <c r="B19" s="23"/>
      <c r="C19" s="7" t="s">
        <v>229</v>
      </c>
      <c r="E19" s="28"/>
      <c r="F19" s="5">
        <f>SUM(E20:E22)</f>
        <v>226.46</v>
      </c>
      <c r="G19" s="28"/>
      <c r="H19" s="5">
        <f>SUM(G20:G22)</f>
        <v>201.72</v>
      </c>
      <c r="I19" s="60"/>
      <c r="J19" s="34">
        <f>SUM(I20:I22)</f>
        <v>145</v>
      </c>
      <c r="K19" s="60"/>
      <c r="L19" s="34">
        <f>SUM(K20:K22)</f>
        <v>136</v>
      </c>
      <c r="M19" s="5">
        <f>SUM(F19,H19,J19,L19)</f>
        <v>709.1800000000001</v>
      </c>
      <c r="N19" s="61">
        <v>5</v>
      </c>
      <c r="O19" s="28">
        <v>79.51</v>
      </c>
      <c r="P19" s="60"/>
      <c r="Q19" s="5">
        <f>SUM(O19,P20,P21,P22)</f>
        <v>84.51</v>
      </c>
      <c r="R19" s="5">
        <f>360-Q19</f>
        <v>275.49</v>
      </c>
      <c r="S19" s="28">
        <f>SUM(M19,R19)</f>
        <v>984.6700000000001</v>
      </c>
      <c r="T19" s="60">
        <v>5</v>
      </c>
    </row>
    <row r="20" spans="1:33" s="11" customFormat="1" ht="12.75" hidden="1" outlineLevel="1" collapsed="1">
      <c r="A20" s="10"/>
      <c r="B20" s="15">
        <v>6512</v>
      </c>
      <c r="C20" s="24" t="s">
        <v>43</v>
      </c>
      <c r="D20" s="24" t="s">
        <v>7</v>
      </c>
      <c r="E20" s="32">
        <f>L!H13</f>
        <v>78.21000000000001</v>
      </c>
      <c r="F20" s="32"/>
      <c r="G20" s="32">
        <f>L!L13</f>
        <v>67.12</v>
      </c>
      <c r="H20" s="32"/>
      <c r="I20" s="56">
        <f>L!P13</f>
        <v>51</v>
      </c>
      <c r="J20" s="56"/>
      <c r="K20" s="56">
        <f>L!T13</f>
        <v>44</v>
      </c>
      <c r="L20" s="56"/>
      <c r="M20" s="32"/>
      <c r="N20" s="62"/>
      <c r="O20" s="32"/>
      <c r="P20" s="56">
        <v>5</v>
      </c>
      <c r="Q20" s="32"/>
      <c r="R20" s="32"/>
      <c r="S20" s="32"/>
      <c r="T20" s="56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21" customFormat="1" ht="12.75" hidden="1" outlineLevel="1">
      <c r="A21" s="12"/>
      <c r="B21" s="15">
        <v>6525</v>
      </c>
      <c r="C21" s="11" t="s">
        <v>6</v>
      </c>
      <c r="D21" s="11" t="s">
        <v>120</v>
      </c>
      <c r="E21" s="32">
        <f>L!H25</f>
        <v>67.43</v>
      </c>
      <c r="F21" s="32"/>
      <c r="G21" s="32">
        <f>L!L25</f>
        <v>66.44</v>
      </c>
      <c r="H21" s="32"/>
      <c r="I21" s="56">
        <f>L!P25</f>
        <v>53</v>
      </c>
      <c r="J21" s="56"/>
      <c r="K21" s="56">
        <f>L!T25</f>
        <v>41</v>
      </c>
      <c r="L21" s="56"/>
      <c r="M21" s="32"/>
      <c r="N21" s="62"/>
      <c r="O21" s="32"/>
      <c r="P21" s="56">
        <v>0</v>
      </c>
      <c r="Q21" s="32"/>
      <c r="R21" s="32"/>
      <c r="S21" s="32"/>
      <c r="T21" s="56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21" customFormat="1" ht="12.75" hidden="1" outlineLevel="1">
      <c r="A22" s="18"/>
      <c r="B22" s="17">
        <v>4006</v>
      </c>
      <c r="C22" s="18" t="s">
        <v>3</v>
      </c>
      <c r="D22" s="18" t="s">
        <v>45</v>
      </c>
      <c r="E22" s="30">
        <f>S!H8</f>
        <v>80.82</v>
      </c>
      <c r="F22" s="30"/>
      <c r="G22" s="30">
        <f>S!L8</f>
        <v>68.16</v>
      </c>
      <c r="H22" s="30"/>
      <c r="I22" s="57">
        <f>S!P8</f>
        <v>41</v>
      </c>
      <c r="J22" s="57"/>
      <c r="K22" s="57">
        <f>S!T8</f>
        <v>51</v>
      </c>
      <c r="L22" s="57"/>
      <c r="M22" s="30"/>
      <c r="N22" s="63"/>
      <c r="O22" s="30"/>
      <c r="P22" s="57">
        <v>0</v>
      </c>
      <c r="Q22" s="30"/>
      <c r="R22" s="30"/>
      <c r="S22" s="30"/>
      <c r="T22" s="57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20" s="22" customFormat="1" ht="12.75" collapsed="1">
      <c r="A23" s="9" t="s">
        <v>38</v>
      </c>
      <c r="B23" s="4"/>
      <c r="C23" s="7" t="s">
        <v>222</v>
      </c>
      <c r="D23"/>
      <c r="E23" s="5"/>
      <c r="F23" s="5">
        <f>SUM(E24:E26)</f>
        <v>223.46</v>
      </c>
      <c r="G23" s="5"/>
      <c r="H23" s="5">
        <f>SUM(G24:G26)</f>
        <v>199.19</v>
      </c>
      <c r="I23" s="34"/>
      <c r="J23" s="34">
        <f>SUM(I24:I26)</f>
        <v>143</v>
      </c>
      <c r="K23" s="34"/>
      <c r="L23" s="34">
        <f>SUM(K24:K26)</f>
        <v>121</v>
      </c>
      <c r="M23" s="5">
        <f>SUM(F23,H23,J23,L23)</f>
        <v>686.65</v>
      </c>
      <c r="N23" s="36">
        <v>6</v>
      </c>
      <c r="O23" s="28">
        <v>73.35</v>
      </c>
      <c r="P23" s="60"/>
      <c r="Q23" s="5">
        <f>SUM(O23,P24,P25,P26)</f>
        <v>78.35</v>
      </c>
      <c r="R23" s="5">
        <f>360-Q23</f>
        <v>281.65</v>
      </c>
      <c r="S23" s="28">
        <f>SUM(M23,R23)</f>
        <v>968.3</v>
      </c>
      <c r="T23" s="60">
        <v>6</v>
      </c>
    </row>
    <row r="24" spans="1:33" s="11" customFormat="1" ht="12.75" hidden="1" outlineLevel="1">
      <c r="A24" s="12"/>
      <c r="B24" s="14">
        <v>5502</v>
      </c>
      <c r="C24" s="13" t="s">
        <v>3</v>
      </c>
      <c r="D24" s="13" t="s">
        <v>81</v>
      </c>
      <c r="E24" s="67">
        <f>M!H4</f>
        <v>83.02000000000001</v>
      </c>
      <c r="F24" s="29"/>
      <c r="G24" s="67">
        <f>M!L4</f>
        <v>61.22</v>
      </c>
      <c r="H24" s="29"/>
      <c r="I24" s="68">
        <f>M!P4</f>
        <v>59</v>
      </c>
      <c r="J24" s="58"/>
      <c r="K24" s="68">
        <f>M!T4</f>
        <v>35</v>
      </c>
      <c r="L24" s="58"/>
      <c r="M24" s="29"/>
      <c r="N24" s="64"/>
      <c r="O24" s="29"/>
      <c r="P24" s="58">
        <v>0</v>
      </c>
      <c r="Q24" s="29"/>
      <c r="R24" s="29"/>
      <c r="S24" s="29"/>
      <c r="T24" s="58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13" customFormat="1" ht="12.75" hidden="1" outlineLevel="1">
      <c r="A25" s="16"/>
      <c r="B25" s="14">
        <v>5503</v>
      </c>
      <c r="C25" s="25" t="s">
        <v>43</v>
      </c>
      <c r="D25" s="25" t="s">
        <v>46</v>
      </c>
      <c r="E25" s="29">
        <f>M!H5</f>
        <v>75.35</v>
      </c>
      <c r="F25" s="29"/>
      <c r="G25" s="29">
        <f>M!L5</f>
        <v>69.91</v>
      </c>
      <c r="H25" s="29"/>
      <c r="I25" s="58">
        <f>M!P5</f>
        <v>39</v>
      </c>
      <c r="J25" s="58"/>
      <c r="K25" s="58">
        <f>M!T5</f>
        <v>51</v>
      </c>
      <c r="L25" s="58"/>
      <c r="M25" s="29"/>
      <c r="N25" s="64"/>
      <c r="O25" s="29"/>
      <c r="P25" s="58">
        <v>0</v>
      </c>
      <c r="Q25" s="29"/>
      <c r="R25" s="29"/>
      <c r="S25" s="29"/>
      <c r="T25" s="58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21" customFormat="1" ht="12.75" hidden="1" outlineLevel="1" collapsed="1">
      <c r="A26" s="16"/>
      <c r="B26" s="17">
        <v>4028</v>
      </c>
      <c r="C26" s="18" t="s">
        <v>237</v>
      </c>
      <c r="D26" s="18" t="s">
        <v>238</v>
      </c>
      <c r="E26" s="30">
        <f>S!H30</f>
        <v>65.09</v>
      </c>
      <c r="F26" s="30"/>
      <c r="G26" s="30">
        <f>S!L30</f>
        <v>68.06</v>
      </c>
      <c r="H26" s="30"/>
      <c r="I26" s="57">
        <f>S!P30</f>
        <v>45</v>
      </c>
      <c r="J26" s="57"/>
      <c r="K26" s="57">
        <f>S!T30</f>
        <v>35</v>
      </c>
      <c r="L26" s="57"/>
      <c r="M26" s="30"/>
      <c r="N26" s="63"/>
      <c r="O26" s="30"/>
      <c r="P26" s="57">
        <v>5</v>
      </c>
      <c r="Q26" s="30"/>
      <c r="R26" s="30"/>
      <c r="S26" s="30"/>
      <c r="T26" s="57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20" s="22" customFormat="1" ht="12.75" collapsed="1">
      <c r="A27" s="9" t="s">
        <v>36</v>
      </c>
      <c r="B27" s="4"/>
      <c r="C27" s="81" t="s">
        <v>274</v>
      </c>
      <c r="D27"/>
      <c r="E27" s="5"/>
      <c r="F27" s="5">
        <f>SUM(E28:E30)</f>
        <v>226.94</v>
      </c>
      <c r="G27" s="5"/>
      <c r="H27" s="5">
        <f>SUM(G28:G30)</f>
        <v>186.28</v>
      </c>
      <c r="I27" s="34"/>
      <c r="J27" s="34">
        <f>SUM(I28:I30)</f>
        <v>135</v>
      </c>
      <c r="K27" s="34"/>
      <c r="L27" s="34">
        <f>SUM(K28:K30)</f>
        <v>132</v>
      </c>
      <c r="M27" s="5">
        <f>SUM(F27,H27,J27,L27)</f>
        <v>680.22</v>
      </c>
      <c r="N27" s="36">
        <v>8</v>
      </c>
      <c r="O27" s="5">
        <v>69.23</v>
      </c>
      <c r="P27" s="34"/>
      <c r="Q27" s="5">
        <f>SUM(O27,P28,P29,P30)</f>
        <v>74.23</v>
      </c>
      <c r="R27" s="5">
        <f>360-Q27</f>
        <v>285.77</v>
      </c>
      <c r="S27" s="28">
        <f>SUM(M27,R27)</f>
        <v>965.99</v>
      </c>
      <c r="T27" s="34">
        <v>7</v>
      </c>
    </row>
    <row r="28" spans="1:33" s="11" customFormat="1" ht="12.75" hidden="1" outlineLevel="1">
      <c r="A28" s="12"/>
      <c r="B28" s="14">
        <v>5508</v>
      </c>
      <c r="C28" s="69" t="s">
        <v>111</v>
      </c>
      <c r="D28" s="69" t="s">
        <v>128</v>
      </c>
      <c r="E28" s="29">
        <f>M!H10</f>
        <v>71.43</v>
      </c>
      <c r="F28" s="29"/>
      <c r="G28" s="29">
        <f>M!L10</f>
        <v>64.09</v>
      </c>
      <c r="H28" s="29"/>
      <c r="I28" s="58">
        <f>M!P10</f>
        <v>53</v>
      </c>
      <c r="J28" s="58"/>
      <c r="K28" s="58">
        <f>M!T10</f>
        <v>51</v>
      </c>
      <c r="L28" s="58"/>
      <c r="M28" s="29"/>
      <c r="N28" s="64"/>
      <c r="O28" s="29"/>
      <c r="P28" s="58">
        <v>0</v>
      </c>
      <c r="Q28" s="29"/>
      <c r="R28" s="29"/>
      <c r="S28" s="29"/>
      <c r="T28" s="58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18" customFormat="1" ht="12.75" hidden="1" outlineLevel="1">
      <c r="A29" s="16"/>
      <c r="B29" s="14">
        <v>5526</v>
      </c>
      <c r="C29" s="13" t="s">
        <v>210</v>
      </c>
      <c r="D29" s="13" t="s">
        <v>270</v>
      </c>
      <c r="E29" s="29">
        <f>M!H28</f>
        <v>81.68</v>
      </c>
      <c r="F29" s="29"/>
      <c r="G29" s="29">
        <f>M!L28</f>
        <v>69.69</v>
      </c>
      <c r="H29" s="29"/>
      <c r="I29" s="58">
        <f>M!P28</f>
        <v>45</v>
      </c>
      <c r="J29" s="58"/>
      <c r="K29" s="58">
        <f>M!T28</f>
        <v>30</v>
      </c>
      <c r="L29" s="58"/>
      <c r="M29" s="29"/>
      <c r="N29" s="64"/>
      <c r="O29" s="29"/>
      <c r="P29" s="58">
        <v>5</v>
      </c>
      <c r="Q29" s="29"/>
      <c r="R29" s="29"/>
      <c r="S29" s="29"/>
      <c r="T29" s="58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3" customFormat="1" ht="12.75" hidden="1" outlineLevel="1">
      <c r="A30" s="19"/>
      <c r="B30" s="17">
        <v>4001</v>
      </c>
      <c r="C30" s="18" t="s">
        <v>94</v>
      </c>
      <c r="D30" s="18" t="s">
        <v>97</v>
      </c>
      <c r="E30" s="30">
        <f>S!H3</f>
        <v>73.83</v>
      </c>
      <c r="F30" s="30"/>
      <c r="G30" s="30">
        <f>S!L3</f>
        <v>52.5</v>
      </c>
      <c r="H30" s="30"/>
      <c r="I30" s="57">
        <f>S!P3</f>
        <v>37</v>
      </c>
      <c r="J30" s="57"/>
      <c r="K30" s="57">
        <f>S!T3</f>
        <v>51</v>
      </c>
      <c r="L30" s="57"/>
      <c r="M30" s="30"/>
      <c r="N30" s="63"/>
      <c r="O30" s="30"/>
      <c r="P30" s="57">
        <v>0</v>
      </c>
      <c r="Q30" s="30"/>
      <c r="R30" s="30"/>
      <c r="S30" s="30"/>
      <c r="T30" s="57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ht="12.75" collapsed="1">
      <c r="A31" s="9" t="s">
        <v>108</v>
      </c>
      <c r="C31" s="7" t="s">
        <v>223</v>
      </c>
      <c r="D31" s="66"/>
      <c r="E31" s="5"/>
      <c r="F31" s="5">
        <f>SUM(E32:E34)</f>
        <v>216.35000000000002</v>
      </c>
      <c r="G31" s="5"/>
      <c r="H31" s="5">
        <f>SUM(G32:G34)</f>
        <v>190.85999999999999</v>
      </c>
      <c r="I31" s="34"/>
      <c r="J31" s="34">
        <f>SUM(I32:I34)</f>
        <v>122</v>
      </c>
      <c r="K31" s="34"/>
      <c r="L31" s="34">
        <f>SUM(K32:K34)</f>
        <v>148</v>
      </c>
      <c r="M31" s="5">
        <f>SUM(F31,H31,J31,L31)</f>
        <v>677.21</v>
      </c>
      <c r="N31" s="61">
        <v>9</v>
      </c>
      <c r="O31" s="28">
        <v>76</v>
      </c>
      <c r="P31" s="60"/>
      <c r="Q31" s="5">
        <f>SUM(O31,P32,P33,P34)</f>
        <v>81</v>
      </c>
      <c r="R31" s="5">
        <f>360-Q31</f>
        <v>279</v>
      </c>
      <c r="S31" s="28">
        <f>SUM(M31,R31)</f>
        <v>956.21</v>
      </c>
      <c r="T31" s="77">
        <v>8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s="13" customFormat="1" ht="12.75" hidden="1" outlineLevel="1">
      <c r="A32" s="10"/>
      <c r="B32" s="14">
        <v>5504</v>
      </c>
      <c r="C32" s="13" t="s">
        <v>246</v>
      </c>
      <c r="D32" s="13" t="s">
        <v>247</v>
      </c>
      <c r="E32" s="29">
        <f>M!H6</f>
        <v>74.56</v>
      </c>
      <c r="F32" s="29"/>
      <c r="G32" s="29">
        <f>M!L6</f>
        <v>67.07</v>
      </c>
      <c r="H32" s="29"/>
      <c r="I32" s="58">
        <f>M!P6</f>
        <v>42</v>
      </c>
      <c r="J32" s="58"/>
      <c r="K32" s="58">
        <f>M!T6</f>
        <v>50</v>
      </c>
      <c r="L32" s="58"/>
      <c r="M32" s="29"/>
      <c r="N32" s="64"/>
      <c r="O32" s="29"/>
      <c r="P32" s="58">
        <v>0</v>
      </c>
      <c r="Q32" s="29"/>
      <c r="R32" s="29"/>
      <c r="S32" s="29"/>
      <c r="T32" s="64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13" customFormat="1" ht="12.75" hidden="1" outlineLevel="1">
      <c r="A33" s="16"/>
      <c r="B33" s="14">
        <v>5531</v>
      </c>
      <c r="C33" s="25" t="s">
        <v>28</v>
      </c>
      <c r="D33" s="25" t="s">
        <v>245</v>
      </c>
      <c r="E33" s="29">
        <f>M!H33</f>
        <v>75.86</v>
      </c>
      <c r="F33" s="29"/>
      <c r="G33" s="29">
        <f>M!L33</f>
        <v>67.85</v>
      </c>
      <c r="H33" s="29"/>
      <c r="I33" s="58">
        <f>M!P33</f>
        <v>46</v>
      </c>
      <c r="J33" s="58"/>
      <c r="K33" s="58">
        <f>M!T33</f>
        <v>49</v>
      </c>
      <c r="L33" s="58"/>
      <c r="M33" s="29"/>
      <c r="N33" s="64"/>
      <c r="O33" s="29"/>
      <c r="P33" s="58">
        <v>5</v>
      </c>
      <c r="Q33" s="29"/>
      <c r="R33" s="29"/>
      <c r="S33" s="29"/>
      <c r="T33" s="64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18" customFormat="1" ht="12.75" hidden="1" outlineLevel="1">
      <c r="A34" s="19"/>
      <c r="B34" s="20">
        <v>3001</v>
      </c>
      <c r="C34" s="27" t="s">
        <v>100</v>
      </c>
      <c r="D34" s="27" t="s">
        <v>101</v>
      </c>
      <c r="E34" s="31">
        <f>T!H3</f>
        <v>65.93</v>
      </c>
      <c r="F34" s="31"/>
      <c r="G34" s="31">
        <f>T!L3</f>
        <v>55.94</v>
      </c>
      <c r="H34" s="31"/>
      <c r="I34" s="59">
        <f>T!P3</f>
        <v>34</v>
      </c>
      <c r="J34" s="59"/>
      <c r="K34" s="59">
        <f>T!T3</f>
        <v>49</v>
      </c>
      <c r="L34" s="59"/>
      <c r="M34" s="31"/>
      <c r="N34" s="65"/>
      <c r="O34" s="31"/>
      <c r="P34" s="59">
        <v>0</v>
      </c>
      <c r="Q34" s="31"/>
      <c r="R34" s="31"/>
      <c r="S34" s="31"/>
      <c r="T34" s="65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ht="12.75" collapsed="1">
      <c r="A35" s="42" t="s">
        <v>107</v>
      </c>
      <c r="C35" s="7" t="s">
        <v>256</v>
      </c>
      <c r="E35" s="5"/>
      <c r="F35" s="5">
        <f>SUM(E36:E38)</f>
        <v>238.06</v>
      </c>
      <c r="G35" s="5"/>
      <c r="H35" s="5">
        <f>SUM(G36:G38)</f>
        <v>196.92999999999998</v>
      </c>
      <c r="I35" s="34"/>
      <c r="J35" s="34">
        <f>SUM(I36:I38)</f>
        <v>128</v>
      </c>
      <c r="K35" s="34"/>
      <c r="L35" s="34">
        <f>SUM(K36:K38)</f>
        <v>118</v>
      </c>
      <c r="M35" s="5">
        <f>SUM(F35,H35,J35,L35)</f>
        <v>680.99</v>
      </c>
      <c r="N35" s="61">
        <v>7</v>
      </c>
      <c r="O35" s="28">
        <v>76.08</v>
      </c>
      <c r="P35" s="60"/>
      <c r="Q35" s="28">
        <f>SUM(O35,P36,P37,P38)</f>
        <v>86.08</v>
      </c>
      <c r="R35" s="5">
        <f>360-Q35</f>
        <v>273.92</v>
      </c>
      <c r="S35" s="28">
        <f>SUM(M35,R35)</f>
        <v>954.9100000000001</v>
      </c>
      <c r="T35" s="60">
        <v>9</v>
      </c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 s="13" customFormat="1" ht="12.75" hidden="1" outlineLevel="1">
      <c r="A36" s="10"/>
      <c r="B36" s="14">
        <v>5525</v>
      </c>
      <c r="C36" s="13" t="s">
        <v>258</v>
      </c>
      <c r="D36" s="13" t="s">
        <v>193</v>
      </c>
      <c r="E36" s="29">
        <f>M!H27</f>
        <v>82.34</v>
      </c>
      <c r="F36" s="29"/>
      <c r="G36" s="29">
        <f>M!L27</f>
        <v>65.24</v>
      </c>
      <c r="H36" s="29"/>
      <c r="I36" s="58">
        <f>M!P27</f>
        <v>48</v>
      </c>
      <c r="J36" s="58"/>
      <c r="K36" s="58">
        <f>M!T27</f>
        <v>50</v>
      </c>
      <c r="L36" s="58"/>
      <c r="M36" s="29"/>
      <c r="N36" s="64"/>
      <c r="O36" s="29"/>
      <c r="P36" s="58">
        <v>10</v>
      </c>
      <c r="Q36" s="29"/>
      <c r="R36" s="29"/>
      <c r="S36" s="29"/>
      <c r="T36" s="58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s="18" customFormat="1" ht="12.75" hidden="1" outlineLevel="1">
      <c r="A37" s="19"/>
      <c r="B37" s="17">
        <v>4002</v>
      </c>
      <c r="C37" s="26" t="s">
        <v>257</v>
      </c>
      <c r="D37" s="26" t="s">
        <v>84</v>
      </c>
      <c r="E37" s="30">
        <f>S!H4</f>
        <v>76.49000000000001</v>
      </c>
      <c r="F37" s="30"/>
      <c r="G37" s="30">
        <f>S!L4</f>
        <v>64.78</v>
      </c>
      <c r="H37" s="30"/>
      <c r="I37" s="57">
        <f>S!P4</f>
        <v>42</v>
      </c>
      <c r="J37" s="57"/>
      <c r="K37" s="57">
        <f>S!T4</f>
        <v>31</v>
      </c>
      <c r="L37" s="57"/>
      <c r="M37" s="30"/>
      <c r="N37" s="63"/>
      <c r="O37" s="30"/>
      <c r="P37" s="57">
        <v>0</v>
      </c>
      <c r="Q37" s="30"/>
      <c r="R37" s="30"/>
      <c r="S37" s="30"/>
      <c r="T37" s="57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21" customFormat="1" ht="12.75" hidden="1" outlineLevel="1">
      <c r="A38" s="19"/>
      <c r="B38" s="17">
        <v>4029</v>
      </c>
      <c r="C38" s="18" t="s">
        <v>90</v>
      </c>
      <c r="D38" s="18" t="s">
        <v>85</v>
      </c>
      <c r="E38" s="30">
        <f>S!H31</f>
        <v>79.22999999999999</v>
      </c>
      <c r="F38" s="30"/>
      <c r="G38" s="30">
        <f>S!L31</f>
        <v>66.91</v>
      </c>
      <c r="H38" s="30"/>
      <c r="I38" s="57">
        <f>S!P31</f>
        <v>38</v>
      </c>
      <c r="J38" s="57"/>
      <c r="K38" s="57">
        <f>S!T31</f>
        <v>37</v>
      </c>
      <c r="L38" s="57"/>
      <c r="M38" s="30"/>
      <c r="N38" s="63"/>
      <c r="O38" s="30"/>
      <c r="P38" s="57">
        <v>0</v>
      </c>
      <c r="Q38" s="30"/>
      <c r="R38" s="30"/>
      <c r="S38" s="30"/>
      <c r="T38" s="57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33" ht="12.75" collapsed="1">
      <c r="A39" s="9" t="s">
        <v>47</v>
      </c>
      <c r="C39" s="7" t="s">
        <v>248</v>
      </c>
      <c r="D39" s="22"/>
      <c r="E39" s="5"/>
      <c r="F39" s="5">
        <f>SUM(E40:E42)</f>
        <v>236.88000000000002</v>
      </c>
      <c r="G39" s="5"/>
      <c r="H39" s="5">
        <f>SUM(G40:G42)</f>
        <v>194.85</v>
      </c>
      <c r="I39" s="34"/>
      <c r="J39" s="34">
        <f>SUM(I40:I42)</f>
        <v>120</v>
      </c>
      <c r="K39" s="34"/>
      <c r="L39" s="34">
        <f>SUM(K40:K42)</f>
        <v>114</v>
      </c>
      <c r="M39" s="5">
        <f>SUM(F39,H39,J39,L39)</f>
        <v>665.73</v>
      </c>
      <c r="N39" s="36">
        <v>11</v>
      </c>
      <c r="O39" s="5">
        <v>73.47</v>
      </c>
      <c r="P39" s="34"/>
      <c r="Q39" s="5">
        <f>SUM(O39,P40,P41,P42)</f>
        <v>78.47</v>
      </c>
      <c r="R39" s="5">
        <f>360-Q39</f>
        <v>281.53</v>
      </c>
      <c r="S39" s="28">
        <f>SUM(M39,R39)</f>
        <v>947.26</v>
      </c>
      <c r="T39" s="34">
        <v>10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1:33" s="13" customFormat="1" ht="12.75" hidden="1" outlineLevel="1">
      <c r="A40" s="10"/>
      <c r="B40" s="14">
        <v>5512</v>
      </c>
      <c r="C40" s="25" t="s">
        <v>194</v>
      </c>
      <c r="D40" s="25" t="s">
        <v>132</v>
      </c>
      <c r="E40" s="29">
        <f>M!H14</f>
        <v>81.96000000000001</v>
      </c>
      <c r="F40" s="29"/>
      <c r="G40" s="29">
        <f>M!L17</f>
        <v>64.25</v>
      </c>
      <c r="H40" s="29"/>
      <c r="I40" s="58">
        <f>M!P14</f>
        <v>43</v>
      </c>
      <c r="J40" s="58"/>
      <c r="K40" s="58">
        <f>M!T14</f>
        <v>26</v>
      </c>
      <c r="L40" s="58"/>
      <c r="M40" s="29"/>
      <c r="N40" s="64"/>
      <c r="O40" s="29"/>
      <c r="P40" s="58">
        <v>5</v>
      </c>
      <c r="Q40" s="29"/>
      <c r="R40" s="29"/>
      <c r="S40" s="29"/>
      <c r="T40" s="58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s="18" customFormat="1" ht="12.75" hidden="1" outlineLevel="1">
      <c r="A41" s="16"/>
      <c r="B41" s="20">
        <v>3012</v>
      </c>
      <c r="C41" s="21" t="s">
        <v>249</v>
      </c>
      <c r="D41" s="21" t="s">
        <v>250</v>
      </c>
      <c r="E41" s="31">
        <f>T!H13</f>
        <v>75.68</v>
      </c>
      <c r="F41" s="31"/>
      <c r="G41" s="31">
        <f>T!L13</f>
        <v>63.94</v>
      </c>
      <c r="H41" s="31"/>
      <c r="I41" s="59">
        <f>T!P13</f>
        <v>37</v>
      </c>
      <c r="J41" s="59"/>
      <c r="K41" s="59">
        <f>T!T13</f>
        <v>51</v>
      </c>
      <c r="L41" s="59"/>
      <c r="M41" s="31"/>
      <c r="N41" s="65"/>
      <c r="O41" s="31"/>
      <c r="P41" s="59">
        <v>0</v>
      </c>
      <c r="Q41" s="31"/>
      <c r="R41" s="31"/>
      <c r="S41" s="31"/>
      <c r="T41" s="59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 s="18" customFormat="1" ht="12.75" hidden="1" outlineLevel="1">
      <c r="A42" s="16"/>
      <c r="B42" s="20">
        <v>3021</v>
      </c>
      <c r="C42" s="21" t="s">
        <v>43</v>
      </c>
      <c r="D42" s="21" t="s">
        <v>251</v>
      </c>
      <c r="E42" s="31">
        <f>T!H21</f>
        <v>79.24000000000001</v>
      </c>
      <c r="F42" s="31"/>
      <c r="G42" s="31">
        <f>T!L21</f>
        <v>66.66</v>
      </c>
      <c r="H42" s="31"/>
      <c r="I42" s="59">
        <f>T!P21</f>
        <v>40</v>
      </c>
      <c r="J42" s="59"/>
      <c r="K42" s="59">
        <f>T!T21</f>
        <v>37</v>
      </c>
      <c r="L42" s="59"/>
      <c r="M42" s="31"/>
      <c r="N42" s="65"/>
      <c r="O42" s="31"/>
      <c r="P42" s="59">
        <v>0</v>
      </c>
      <c r="Q42" s="31"/>
      <c r="R42" s="31"/>
      <c r="S42" s="31"/>
      <c r="T42" s="59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ht="12.75" collapsed="1">
      <c r="A43" s="9" t="s">
        <v>109</v>
      </c>
      <c r="B43" s="23"/>
      <c r="C43" s="7" t="s">
        <v>264</v>
      </c>
      <c r="D43" s="22"/>
      <c r="E43" s="5"/>
      <c r="F43" s="5">
        <f>SUM(E44:E46)</f>
        <v>220.29</v>
      </c>
      <c r="G43" s="5"/>
      <c r="H43" s="5">
        <f>SUM(G44:G46)</f>
        <v>194.69</v>
      </c>
      <c r="I43" s="34"/>
      <c r="J43" s="34">
        <f>SUM(I44:I46)</f>
        <v>124</v>
      </c>
      <c r="K43" s="34"/>
      <c r="L43" s="34">
        <f>SUM(K44:K46)</f>
        <v>121</v>
      </c>
      <c r="M43" s="5">
        <f>SUM(F43,H43,J43,L43)</f>
        <v>659.98</v>
      </c>
      <c r="N43" s="36">
        <v>13</v>
      </c>
      <c r="O43" s="5">
        <v>76.4</v>
      </c>
      <c r="P43" s="34"/>
      <c r="Q43" s="5">
        <f>SUM(O43,P44,P45,P46)</f>
        <v>86.4</v>
      </c>
      <c r="R43" s="5">
        <f>360-Q43</f>
        <v>273.6</v>
      </c>
      <c r="S43" s="28">
        <f>SUM(M43,R43)</f>
        <v>933.58</v>
      </c>
      <c r="T43" s="34">
        <v>11</v>
      </c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1:33" s="43" customFormat="1" ht="12.75" hidden="1" outlineLevel="1">
      <c r="A44" s="10"/>
      <c r="B44" s="15">
        <v>6514</v>
      </c>
      <c r="C44" s="11" t="s">
        <v>71</v>
      </c>
      <c r="D44" s="11" t="s">
        <v>72</v>
      </c>
      <c r="E44" s="32">
        <f>L!H15</f>
        <v>70.47999999999999</v>
      </c>
      <c r="F44" s="32"/>
      <c r="G44" s="32">
        <f>L!L15</f>
        <v>63.19</v>
      </c>
      <c r="H44" s="32"/>
      <c r="I44" s="56">
        <f>L!P15</f>
        <v>50</v>
      </c>
      <c r="J44" s="56"/>
      <c r="K44" s="56">
        <f>L!T15</f>
        <v>44</v>
      </c>
      <c r="L44" s="56"/>
      <c r="M44" s="32"/>
      <c r="N44" s="62"/>
      <c r="O44" s="32"/>
      <c r="P44" s="56">
        <v>0</v>
      </c>
      <c r="Q44" s="32"/>
      <c r="R44" s="32"/>
      <c r="S44" s="32"/>
      <c r="T44" s="56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33" s="11" customFormat="1" ht="12.75" hidden="1" outlineLevel="1">
      <c r="A45" s="12"/>
      <c r="B45" s="17">
        <v>4020</v>
      </c>
      <c r="C45" s="18" t="s">
        <v>154</v>
      </c>
      <c r="D45" s="18" t="s">
        <v>89</v>
      </c>
      <c r="E45" s="30">
        <f>S!H22</f>
        <v>72.38</v>
      </c>
      <c r="F45" s="30"/>
      <c r="G45" s="30">
        <f>S!L22</f>
        <v>65.38</v>
      </c>
      <c r="H45" s="30"/>
      <c r="I45" s="57">
        <f>S!P22</f>
        <v>39</v>
      </c>
      <c r="J45" s="57"/>
      <c r="K45" s="57">
        <f>S!T22</f>
        <v>51</v>
      </c>
      <c r="L45" s="57"/>
      <c r="M45" s="30"/>
      <c r="N45" s="63"/>
      <c r="O45" s="30"/>
      <c r="P45" s="57">
        <v>5</v>
      </c>
      <c r="Q45" s="30"/>
      <c r="R45" s="30"/>
      <c r="S45" s="30"/>
      <c r="T45" s="57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1:33" s="13" customFormat="1" ht="12.75" hidden="1" outlineLevel="1">
      <c r="A46" s="16"/>
      <c r="B46" s="17">
        <v>4038</v>
      </c>
      <c r="C46" s="18" t="s">
        <v>96</v>
      </c>
      <c r="D46" s="18" t="s">
        <v>98</v>
      </c>
      <c r="E46" s="30">
        <f>S!H40</f>
        <v>77.43</v>
      </c>
      <c r="F46" s="30"/>
      <c r="G46" s="30">
        <f>S!L40</f>
        <v>66.12</v>
      </c>
      <c r="H46" s="30"/>
      <c r="I46" s="57">
        <f>S!P40</f>
        <v>35</v>
      </c>
      <c r="J46" s="57"/>
      <c r="K46" s="57">
        <f>S!T40</f>
        <v>26</v>
      </c>
      <c r="L46" s="57"/>
      <c r="M46" s="30"/>
      <c r="N46" s="63"/>
      <c r="O46" s="30"/>
      <c r="P46" s="57">
        <v>5</v>
      </c>
      <c r="Q46" s="30"/>
      <c r="R46" s="30"/>
      <c r="S46" s="30"/>
      <c r="T46" s="57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ht="12.75" collapsed="1">
      <c r="A47" s="9" t="s">
        <v>110</v>
      </c>
      <c r="B47" s="23"/>
      <c r="C47" s="7" t="s">
        <v>291</v>
      </c>
      <c r="E47" s="5"/>
      <c r="F47" s="5">
        <f>SUM(E48:E50)</f>
        <v>193.25</v>
      </c>
      <c r="G47" s="5"/>
      <c r="H47" s="5">
        <f>SUM(G48:G50)</f>
        <v>162.44</v>
      </c>
      <c r="I47" s="34"/>
      <c r="J47" s="34">
        <f>SUM(I48:I50)</f>
        <v>136</v>
      </c>
      <c r="K47" s="34"/>
      <c r="L47" s="34">
        <f>SUM(K48:K50)</f>
        <v>90</v>
      </c>
      <c r="M47" s="5">
        <f>SUM(F47,H47,J47,L47)</f>
        <v>581.69</v>
      </c>
      <c r="N47" s="36">
        <v>18</v>
      </c>
      <c r="O47" s="5">
        <v>74.82</v>
      </c>
      <c r="P47" s="34"/>
      <c r="Q47" s="5">
        <f>SUM(O47,P48,P49,P50)</f>
        <v>84.82</v>
      </c>
      <c r="R47" s="5">
        <f>360-Q47</f>
        <v>275.18</v>
      </c>
      <c r="S47" s="28">
        <f>SUM(M47,R47)</f>
        <v>856.8700000000001</v>
      </c>
      <c r="T47" s="34">
        <v>12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33" s="11" customFormat="1" ht="12.75" hidden="1" outlineLevel="1">
      <c r="A48" s="10"/>
      <c r="B48" s="14">
        <v>5510</v>
      </c>
      <c r="C48" s="13" t="s">
        <v>342</v>
      </c>
      <c r="D48" s="13" t="s">
        <v>343</v>
      </c>
      <c r="E48" s="29">
        <f>M!H12</f>
        <v>66.25999999999999</v>
      </c>
      <c r="F48" s="29"/>
      <c r="G48" s="29">
        <f>M!L12</f>
        <v>51.97</v>
      </c>
      <c r="H48" s="29"/>
      <c r="I48" s="58">
        <f>M!P12</f>
        <v>51</v>
      </c>
      <c r="J48" s="58"/>
      <c r="K48" s="58">
        <f>M!T12</f>
        <v>30</v>
      </c>
      <c r="L48" s="58"/>
      <c r="M48" s="29"/>
      <c r="N48" s="64"/>
      <c r="O48" s="29"/>
      <c r="P48" s="58">
        <v>5</v>
      </c>
      <c r="Q48" s="29"/>
      <c r="R48" s="29"/>
      <c r="S48" s="29"/>
      <c r="T48" s="58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s="18" customFormat="1" ht="12.75" hidden="1" outlineLevel="1">
      <c r="A49" s="12"/>
      <c r="B49" s="17">
        <v>4022</v>
      </c>
      <c r="C49" s="18" t="s">
        <v>293</v>
      </c>
      <c r="D49" s="18" t="s">
        <v>51</v>
      </c>
      <c r="E49" s="30">
        <f>S!H24</f>
        <v>57.72</v>
      </c>
      <c r="F49" s="30"/>
      <c r="G49" s="30">
        <f>S!L24</f>
        <v>43.82</v>
      </c>
      <c r="H49" s="30"/>
      <c r="I49" s="57">
        <f>S!P24</f>
        <v>40</v>
      </c>
      <c r="J49" s="57"/>
      <c r="K49" s="57">
        <f>S!T24</f>
        <v>24</v>
      </c>
      <c r="L49" s="57"/>
      <c r="M49" s="30"/>
      <c r="N49" s="63"/>
      <c r="O49" s="30"/>
      <c r="P49" s="57">
        <v>0</v>
      </c>
      <c r="Q49" s="30"/>
      <c r="R49" s="30"/>
      <c r="S49" s="30"/>
      <c r="T49" s="57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s="21" customFormat="1" ht="12.75" hidden="1" outlineLevel="1">
      <c r="A50" s="16"/>
      <c r="B50" s="17">
        <v>4042</v>
      </c>
      <c r="C50" s="18" t="s">
        <v>26</v>
      </c>
      <c r="D50" s="18" t="s">
        <v>295</v>
      </c>
      <c r="E50" s="30">
        <f>S!H44</f>
        <v>69.27000000000001</v>
      </c>
      <c r="F50" s="30"/>
      <c r="G50" s="30">
        <f>S!L44</f>
        <v>66.65</v>
      </c>
      <c r="H50" s="30"/>
      <c r="I50" s="57">
        <f>S!P44</f>
        <v>45</v>
      </c>
      <c r="J50" s="57"/>
      <c r="K50" s="57">
        <f>S!T44</f>
        <v>36</v>
      </c>
      <c r="L50" s="57"/>
      <c r="M50" s="30"/>
      <c r="N50" s="63"/>
      <c r="O50" s="30"/>
      <c r="P50" s="57">
        <v>5</v>
      </c>
      <c r="Q50" s="30"/>
      <c r="R50" s="30"/>
      <c r="S50" s="30"/>
      <c r="T50" s="57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spans="1:20" ht="12.75" collapsed="1">
      <c r="A51" s="7" t="s">
        <v>65</v>
      </c>
      <c r="C51" s="7" t="s">
        <v>234</v>
      </c>
      <c r="D51" s="22"/>
      <c r="E51" s="5"/>
      <c r="F51" s="5">
        <f>SUM(E52:E54)</f>
        <v>151.31</v>
      </c>
      <c r="G51" s="5"/>
      <c r="H51" s="5">
        <f>SUM(G52:G54)</f>
        <v>189.25</v>
      </c>
      <c r="I51" s="34"/>
      <c r="J51" s="34">
        <f>SUM(I52:I54)</f>
        <v>114</v>
      </c>
      <c r="K51" s="34"/>
      <c r="L51" s="34">
        <f>SUM(K52:K54)</f>
        <v>130</v>
      </c>
      <c r="M51" s="5">
        <f>SUM(F51,H51,J51,L51)</f>
        <v>584.56</v>
      </c>
      <c r="N51" s="36">
        <v>16</v>
      </c>
      <c r="O51" s="28">
        <v>89.04</v>
      </c>
      <c r="P51" s="60"/>
      <c r="Q51" s="5">
        <f>SUM(O51,P52,P53,P54)</f>
        <v>99.04</v>
      </c>
      <c r="R51" s="5">
        <f>360-Q51</f>
        <v>260.96</v>
      </c>
      <c r="S51" s="28">
        <f>SUM(M51,R51)</f>
        <v>845.52</v>
      </c>
      <c r="T51" s="60">
        <v>13</v>
      </c>
    </row>
    <row r="52" spans="1:20" ht="12.75" hidden="1" outlineLevel="1">
      <c r="A52" s="43"/>
      <c r="B52" s="15">
        <v>6504</v>
      </c>
      <c r="C52" s="24" t="s">
        <v>28</v>
      </c>
      <c r="D52" s="24" t="s">
        <v>67</v>
      </c>
      <c r="E52" s="32">
        <f>L!H6</f>
        <v>75.56</v>
      </c>
      <c r="F52" s="32"/>
      <c r="G52" s="32">
        <f>L!L6</f>
        <v>63.31</v>
      </c>
      <c r="H52" s="32"/>
      <c r="I52" s="56">
        <f>L!P6</f>
        <v>47</v>
      </c>
      <c r="J52" s="56"/>
      <c r="K52" s="56">
        <f>L!T6</f>
        <v>41</v>
      </c>
      <c r="L52" s="56"/>
      <c r="M52" s="32"/>
      <c r="N52" s="62"/>
      <c r="O52" s="32"/>
      <c r="P52" s="56">
        <v>10</v>
      </c>
      <c r="Q52" s="32"/>
      <c r="R52" s="32"/>
      <c r="S52" s="32"/>
      <c r="T52" s="56"/>
    </row>
    <row r="53" spans="1:20" ht="12.75" hidden="1" outlineLevel="1">
      <c r="A53" s="13"/>
      <c r="B53" s="20">
        <v>3009</v>
      </c>
      <c r="C53" s="21" t="s">
        <v>150</v>
      </c>
      <c r="D53" s="21" t="s">
        <v>151</v>
      </c>
      <c r="E53" s="31">
        <f>T!H10</f>
        <v>75.75</v>
      </c>
      <c r="F53" s="31"/>
      <c r="G53" s="31">
        <f>T!L10</f>
        <v>65.81</v>
      </c>
      <c r="H53" s="31"/>
      <c r="I53" s="59">
        <f>T!P10</f>
        <v>46</v>
      </c>
      <c r="J53" s="59"/>
      <c r="K53" s="59">
        <f>T!T10</f>
        <v>51</v>
      </c>
      <c r="L53" s="59"/>
      <c r="M53" s="31"/>
      <c r="N53" s="65"/>
      <c r="O53" s="31"/>
      <c r="P53" s="59">
        <v>0</v>
      </c>
      <c r="Q53" s="31"/>
      <c r="R53" s="31"/>
      <c r="S53" s="31"/>
      <c r="T53" s="59"/>
    </row>
    <row r="54" spans="1:20" ht="12.75" hidden="1" outlineLevel="1">
      <c r="A54" s="21"/>
      <c r="B54" s="20">
        <v>3018</v>
      </c>
      <c r="C54" s="27" t="s">
        <v>29</v>
      </c>
      <c r="D54" s="27" t="s">
        <v>32</v>
      </c>
      <c r="E54" s="31">
        <f>T!H18</f>
        <v>0</v>
      </c>
      <c r="F54" s="31"/>
      <c r="G54" s="31">
        <f>T!L18</f>
        <v>60.13</v>
      </c>
      <c r="H54" s="31"/>
      <c r="I54" s="59">
        <f>T!P18</f>
        <v>21</v>
      </c>
      <c r="J54" s="59"/>
      <c r="K54" s="59">
        <f>T!T18</f>
        <v>38</v>
      </c>
      <c r="L54" s="59"/>
      <c r="M54" s="31"/>
      <c r="N54" s="65"/>
      <c r="O54" s="31"/>
      <c r="P54" s="59">
        <v>0</v>
      </c>
      <c r="Q54" s="31"/>
      <c r="R54" s="31"/>
      <c r="S54" s="31"/>
      <c r="T54" s="59"/>
    </row>
    <row r="55" spans="1:20" ht="12.75" collapsed="1">
      <c r="A55" s="9" t="s">
        <v>68</v>
      </c>
      <c r="B55" s="23"/>
      <c r="C55" s="7" t="s">
        <v>253</v>
      </c>
      <c r="D55" s="22"/>
      <c r="E55" s="5"/>
      <c r="F55" s="5">
        <f>SUM(E56:E58)</f>
        <v>236.52</v>
      </c>
      <c r="G55" s="5"/>
      <c r="H55" s="5">
        <f>SUM(G56:G58)</f>
        <v>195.7</v>
      </c>
      <c r="I55" s="34"/>
      <c r="J55" s="34">
        <f>SUM(I56:I58)</f>
        <v>87</v>
      </c>
      <c r="K55" s="34"/>
      <c r="L55" s="34">
        <f>SUM(K56:K58)</f>
        <v>150</v>
      </c>
      <c r="M55" s="5">
        <f>SUM(F55,H55,J55,L55)</f>
        <v>669.22</v>
      </c>
      <c r="N55" s="36">
        <v>10</v>
      </c>
      <c r="O55" s="28">
        <v>72.7</v>
      </c>
      <c r="P55" s="60"/>
      <c r="Q55" s="5">
        <f>SUM(O55,P56,P57,P58)</f>
        <v>197.7</v>
      </c>
      <c r="R55" s="5">
        <f>360-Q55</f>
        <v>162.3</v>
      </c>
      <c r="S55" s="28">
        <f>SUM(M55,R55)</f>
        <v>831.52</v>
      </c>
      <c r="T55" s="60">
        <v>14</v>
      </c>
    </row>
    <row r="56" spans="1:20" ht="12.75" hidden="1" outlineLevel="1">
      <c r="A56" s="10"/>
      <c r="B56" s="14">
        <v>5528</v>
      </c>
      <c r="C56" s="13" t="s">
        <v>76</v>
      </c>
      <c r="D56" s="13" t="s">
        <v>77</v>
      </c>
      <c r="E56" s="29">
        <f>M!H30</f>
        <v>75.3</v>
      </c>
      <c r="F56" s="29"/>
      <c r="G56" s="29">
        <f>M!L30</f>
        <v>64.37</v>
      </c>
      <c r="H56" s="29"/>
      <c r="I56" s="58">
        <f>M!P30</f>
        <v>43</v>
      </c>
      <c r="J56" s="58"/>
      <c r="K56" s="58">
        <f>M!T30</f>
        <v>48</v>
      </c>
      <c r="L56" s="58"/>
      <c r="M56" s="29"/>
      <c r="N56" s="64"/>
      <c r="O56" s="29"/>
      <c r="P56" s="58">
        <v>0</v>
      </c>
      <c r="Q56" s="29"/>
      <c r="R56" s="29"/>
      <c r="S56" s="29"/>
      <c r="T56" s="58"/>
    </row>
    <row r="57" spans="1:20" ht="12.75" hidden="1" outlineLevel="1">
      <c r="A57" s="12"/>
      <c r="B57" s="17">
        <v>4004</v>
      </c>
      <c r="C57" s="18" t="s">
        <v>90</v>
      </c>
      <c r="D57" s="18" t="s">
        <v>83</v>
      </c>
      <c r="E57" s="30">
        <f>S!H6</f>
        <v>80.00999999999999</v>
      </c>
      <c r="F57" s="30"/>
      <c r="G57" s="30">
        <f>S!L6</f>
        <v>67.14</v>
      </c>
      <c r="H57" s="30"/>
      <c r="I57" s="57">
        <f>S!P6</f>
        <v>44</v>
      </c>
      <c r="J57" s="57"/>
      <c r="K57" s="57">
        <f>S!T6</f>
        <v>51</v>
      </c>
      <c r="L57" s="57"/>
      <c r="M57" s="30"/>
      <c r="N57" s="63"/>
      <c r="O57" s="30"/>
      <c r="P57" s="57">
        <v>120</v>
      </c>
      <c r="Q57" s="30"/>
      <c r="R57" s="30"/>
      <c r="S57" s="30"/>
      <c r="T57" s="57"/>
    </row>
    <row r="58" spans="1:20" ht="12.75" hidden="1" outlineLevel="1">
      <c r="A58" s="16"/>
      <c r="B58" s="17">
        <v>4025</v>
      </c>
      <c r="C58" s="18" t="s">
        <v>53</v>
      </c>
      <c r="D58" s="18" t="s">
        <v>88</v>
      </c>
      <c r="E58" s="30">
        <f>S!H27</f>
        <v>81.21000000000001</v>
      </c>
      <c r="F58" s="30"/>
      <c r="G58" s="30">
        <f>S!L27</f>
        <v>64.19</v>
      </c>
      <c r="H58" s="30"/>
      <c r="I58" s="57">
        <f>S!P27</f>
        <v>0</v>
      </c>
      <c r="J58" s="57"/>
      <c r="K58" s="57">
        <f>S!T27</f>
        <v>51</v>
      </c>
      <c r="L58" s="57"/>
      <c r="M58" s="30"/>
      <c r="N58" s="63"/>
      <c r="O58" s="30"/>
      <c r="P58" s="57">
        <v>5</v>
      </c>
      <c r="Q58" s="30"/>
      <c r="R58" s="30"/>
      <c r="S58" s="30"/>
      <c r="T58" s="57"/>
    </row>
    <row r="59" spans="1:20" ht="12.75" collapsed="1">
      <c r="A59" s="9" t="s">
        <v>61</v>
      </c>
      <c r="C59" s="81" t="s">
        <v>276</v>
      </c>
      <c r="E59" s="5"/>
      <c r="F59" s="5">
        <f>SUM(E60:E62)</f>
        <v>220.71</v>
      </c>
      <c r="G59" s="5"/>
      <c r="H59" s="5">
        <f>SUM(G60:G62)</f>
        <v>193.03</v>
      </c>
      <c r="I59" s="34"/>
      <c r="J59" s="34">
        <f>SUM(I60:I62)</f>
        <v>108</v>
      </c>
      <c r="K59" s="34"/>
      <c r="L59" s="34">
        <f>SUM(K60:K62)</f>
        <v>128</v>
      </c>
      <c r="M59" s="5">
        <f>SUM(F59,H59,J59,L59)</f>
        <v>649.74</v>
      </c>
      <c r="N59" s="36">
        <v>14</v>
      </c>
      <c r="O59" s="5">
        <v>78.79</v>
      </c>
      <c r="P59" s="34"/>
      <c r="Q59" s="5">
        <f>SUM(O59,P60,P61,P62)</f>
        <v>198.79000000000002</v>
      </c>
      <c r="R59" s="5">
        <f>360-Q59</f>
        <v>161.20999999999998</v>
      </c>
      <c r="S59" s="28">
        <f>SUM(M59,R59)</f>
        <v>810.95</v>
      </c>
      <c r="T59" s="34">
        <v>15</v>
      </c>
    </row>
    <row r="60" spans="1:20" ht="12.75" hidden="1" outlineLevel="1">
      <c r="A60" s="10"/>
      <c r="B60" s="15">
        <v>6523</v>
      </c>
      <c r="C60" s="43" t="s">
        <v>102</v>
      </c>
      <c r="D60" s="43" t="s">
        <v>116</v>
      </c>
      <c r="E60" s="32">
        <f>L!H23</f>
        <v>74</v>
      </c>
      <c r="F60" s="32"/>
      <c r="G60" s="32">
        <f>L!L23</f>
        <v>65.94</v>
      </c>
      <c r="H60" s="32"/>
      <c r="I60" s="56">
        <f>L!P23</f>
        <v>36</v>
      </c>
      <c r="J60" s="56"/>
      <c r="K60" s="56">
        <f>L!T23</f>
        <v>51</v>
      </c>
      <c r="L60" s="56"/>
      <c r="M60" s="32"/>
      <c r="N60" s="62"/>
      <c r="O60" s="32"/>
      <c r="P60" s="56">
        <v>0</v>
      </c>
      <c r="Q60" s="32"/>
      <c r="R60" s="32"/>
      <c r="S60" s="32"/>
      <c r="T60" s="56"/>
    </row>
    <row r="61" spans="1:20" ht="12.75" hidden="1" outlineLevel="1">
      <c r="A61" s="10"/>
      <c r="B61" s="17">
        <v>4014</v>
      </c>
      <c r="C61" s="18" t="s">
        <v>210</v>
      </c>
      <c r="D61" s="18" t="s">
        <v>144</v>
      </c>
      <c r="E61" s="30">
        <f>S!H16</f>
        <v>76.18</v>
      </c>
      <c r="F61" s="30"/>
      <c r="G61" s="30">
        <f>S!L16</f>
        <v>65.31</v>
      </c>
      <c r="H61" s="30"/>
      <c r="I61" s="57">
        <f>S!P16</f>
        <v>39</v>
      </c>
      <c r="J61" s="57"/>
      <c r="K61" s="57">
        <f>S!T16</f>
        <v>51</v>
      </c>
      <c r="L61" s="57"/>
      <c r="M61" s="30"/>
      <c r="N61" s="63"/>
      <c r="O61" s="30"/>
      <c r="P61" s="57">
        <v>120</v>
      </c>
      <c r="Q61" s="30"/>
      <c r="R61" s="30"/>
      <c r="S61" s="30"/>
      <c r="T61" s="57"/>
    </row>
    <row r="62" spans="1:20" ht="12.75" hidden="1" outlineLevel="1">
      <c r="A62" s="16"/>
      <c r="B62" s="17">
        <v>4024</v>
      </c>
      <c r="C62" s="18" t="s">
        <v>94</v>
      </c>
      <c r="D62" s="18" t="s">
        <v>95</v>
      </c>
      <c r="E62" s="30">
        <f>S!H26</f>
        <v>70.53</v>
      </c>
      <c r="F62" s="30"/>
      <c r="G62" s="30">
        <f>S!L26</f>
        <v>61.78</v>
      </c>
      <c r="H62" s="30"/>
      <c r="I62" s="57">
        <f>S!P26</f>
        <v>33</v>
      </c>
      <c r="J62" s="57"/>
      <c r="K62" s="57">
        <f>S!T26</f>
        <v>26</v>
      </c>
      <c r="L62" s="57"/>
      <c r="M62" s="30"/>
      <c r="N62" s="63"/>
      <c r="O62" s="30"/>
      <c r="P62" s="57">
        <v>0</v>
      </c>
      <c r="Q62" s="30"/>
      <c r="R62" s="30"/>
      <c r="S62" s="30"/>
      <c r="T62" s="57"/>
    </row>
    <row r="63" spans="1:20" ht="12.75" collapsed="1">
      <c r="A63" s="42" t="s">
        <v>62</v>
      </c>
      <c r="C63" s="7" t="s">
        <v>286</v>
      </c>
      <c r="E63" s="5"/>
      <c r="F63" s="5">
        <f>SUM(E64:E66)</f>
        <v>219.38</v>
      </c>
      <c r="G63" s="5"/>
      <c r="H63" s="5">
        <f>SUM(G64:G66)</f>
        <v>179.32</v>
      </c>
      <c r="I63" s="34"/>
      <c r="J63" s="34">
        <f>SUM(I64:I66)</f>
        <v>109</v>
      </c>
      <c r="K63" s="34"/>
      <c r="L63" s="34">
        <f>SUM(K64:K66)</f>
        <v>101</v>
      </c>
      <c r="M63" s="5">
        <f>SUM(F63,H63,J63,L63)</f>
        <v>608.7</v>
      </c>
      <c r="N63" s="36">
        <v>15</v>
      </c>
      <c r="O63" s="28">
        <v>74.19</v>
      </c>
      <c r="P63" s="60"/>
      <c r="Q63" s="5">
        <f>SUM(O63,P64,P65,P66)</f>
        <v>194.19</v>
      </c>
      <c r="R63" s="5">
        <f>360-Q63</f>
        <v>165.81</v>
      </c>
      <c r="S63" s="28">
        <f>SUM(M63,R63)</f>
        <v>774.51</v>
      </c>
      <c r="T63" s="60">
        <v>16</v>
      </c>
    </row>
    <row r="64" spans="1:20" ht="12.75" hidden="1" outlineLevel="1">
      <c r="A64" s="10"/>
      <c r="B64" s="14">
        <v>5513</v>
      </c>
      <c r="C64" s="13" t="s">
        <v>288</v>
      </c>
      <c r="D64" s="13" t="s">
        <v>289</v>
      </c>
      <c r="E64" s="29">
        <f>M!H15</f>
        <v>74.41</v>
      </c>
      <c r="F64" s="29"/>
      <c r="G64" s="29">
        <f>M!L15</f>
        <v>57.06</v>
      </c>
      <c r="H64" s="29"/>
      <c r="I64" s="58">
        <f>M!P15</f>
        <v>39</v>
      </c>
      <c r="J64" s="58"/>
      <c r="K64" s="58">
        <f>M!T15</f>
        <v>28</v>
      </c>
      <c r="L64" s="58"/>
      <c r="M64" s="29"/>
      <c r="N64" s="58"/>
      <c r="O64" s="29"/>
      <c r="P64" s="58">
        <v>120</v>
      </c>
      <c r="Q64" s="29"/>
      <c r="R64" s="29"/>
      <c r="S64" s="29"/>
      <c r="T64" s="58"/>
    </row>
    <row r="65" spans="1:20" ht="12.75" hidden="1" outlineLevel="1">
      <c r="A65" s="16"/>
      <c r="B65" s="17">
        <v>4016</v>
      </c>
      <c r="C65" s="18" t="s">
        <v>86</v>
      </c>
      <c r="D65" s="18" t="s">
        <v>227</v>
      </c>
      <c r="E65" s="30">
        <f>S!H18</f>
        <v>77.11</v>
      </c>
      <c r="F65" s="30"/>
      <c r="G65" s="30">
        <f>S!L18</f>
        <v>65.35</v>
      </c>
      <c r="H65" s="30"/>
      <c r="I65" s="57">
        <f>S!P18</f>
        <v>29</v>
      </c>
      <c r="J65" s="57"/>
      <c r="K65" s="57">
        <f>S!T18</f>
        <v>37</v>
      </c>
      <c r="L65" s="57"/>
      <c r="M65" s="30"/>
      <c r="N65" s="57"/>
      <c r="O65" s="30"/>
      <c r="P65" s="57">
        <v>0</v>
      </c>
      <c r="Q65" s="30"/>
      <c r="R65" s="30"/>
      <c r="S65" s="30"/>
      <c r="T65" s="57"/>
    </row>
    <row r="66" spans="1:20" ht="12.75" hidden="1" outlineLevel="1">
      <c r="A66" s="19"/>
      <c r="B66" s="17">
        <v>4047</v>
      </c>
      <c r="C66" s="18" t="s">
        <v>87</v>
      </c>
      <c r="D66" s="18" t="s">
        <v>156</v>
      </c>
      <c r="E66" s="30">
        <f>S!H49</f>
        <v>67.86</v>
      </c>
      <c r="F66" s="30"/>
      <c r="G66" s="30">
        <f>S!L49</f>
        <v>56.91</v>
      </c>
      <c r="H66" s="30"/>
      <c r="I66" s="57">
        <f>S!P49</f>
        <v>41</v>
      </c>
      <c r="J66" s="57"/>
      <c r="K66" s="57">
        <f>S!T49</f>
        <v>36</v>
      </c>
      <c r="L66" s="57"/>
      <c r="M66" s="30"/>
      <c r="N66" s="57"/>
      <c r="O66" s="30"/>
      <c r="P66" s="57">
        <v>0</v>
      </c>
      <c r="Q66" s="30"/>
      <c r="R66" s="30"/>
      <c r="S66" s="30"/>
      <c r="T66" s="57"/>
    </row>
    <row r="67" spans="1:20" ht="12.75" collapsed="1">
      <c r="A67" s="9" t="s">
        <v>55</v>
      </c>
      <c r="C67" s="81" t="s">
        <v>277</v>
      </c>
      <c r="E67" s="5"/>
      <c r="F67" s="5">
        <f>SUM(E68:E70)</f>
        <v>153.91</v>
      </c>
      <c r="G67" s="5"/>
      <c r="H67" s="5">
        <f>SUM(G68:G70)</f>
        <v>185.15</v>
      </c>
      <c r="I67" s="34"/>
      <c r="J67" s="34">
        <f>SUM(I68:I70)</f>
        <v>127</v>
      </c>
      <c r="K67" s="34"/>
      <c r="L67" s="34">
        <f>SUM(K68:K70)</f>
        <v>118</v>
      </c>
      <c r="M67" s="5">
        <f>SUM(F67,H67,J67,L67)</f>
        <v>584.06</v>
      </c>
      <c r="N67" s="36">
        <v>17</v>
      </c>
      <c r="O67" s="5">
        <v>78.71</v>
      </c>
      <c r="P67" s="34"/>
      <c r="Q67" s="5">
        <f>SUM(O67,P68,P69,P70)</f>
        <v>198.70999999999998</v>
      </c>
      <c r="R67" s="5">
        <f>360-Q67</f>
        <v>161.29000000000002</v>
      </c>
      <c r="S67" s="28">
        <f>SUM(M67,R67)</f>
        <v>745.3499999999999</v>
      </c>
      <c r="T67" s="34">
        <v>17</v>
      </c>
    </row>
    <row r="68" spans="1:20" ht="12.75" hidden="1" outlineLevel="1">
      <c r="A68" s="10"/>
      <c r="B68" s="15">
        <v>6519</v>
      </c>
      <c r="C68" s="11" t="s">
        <v>111</v>
      </c>
      <c r="D68" s="43" t="s">
        <v>64</v>
      </c>
      <c r="E68" s="32">
        <f>L!H19</f>
        <v>77.66</v>
      </c>
      <c r="F68" s="32"/>
      <c r="G68" s="32">
        <f>L!L19</f>
        <v>63.19</v>
      </c>
      <c r="H68" s="32"/>
      <c r="I68" s="56">
        <f>L!P19</f>
        <v>58</v>
      </c>
      <c r="J68" s="56"/>
      <c r="K68" s="56">
        <f>L!T19</f>
        <v>51</v>
      </c>
      <c r="L68" s="56"/>
      <c r="M68" s="32"/>
      <c r="N68" s="62"/>
      <c r="O68" s="32"/>
      <c r="P68" s="56">
        <v>120</v>
      </c>
      <c r="Q68" s="32"/>
      <c r="R68" s="32"/>
      <c r="S68" s="32"/>
      <c r="T68" s="56"/>
    </row>
    <row r="69" spans="1:20" ht="12.75" hidden="1" outlineLevel="1">
      <c r="A69" s="19"/>
      <c r="B69" s="17">
        <v>4007</v>
      </c>
      <c r="C69" s="26" t="s">
        <v>148</v>
      </c>
      <c r="D69" s="26" t="s">
        <v>149</v>
      </c>
      <c r="E69" s="30">
        <f>S!H9</f>
        <v>0</v>
      </c>
      <c r="F69" s="30"/>
      <c r="G69" s="30">
        <f>S!L9</f>
        <v>60.27</v>
      </c>
      <c r="H69" s="30"/>
      <c r="I69" s="57">
        <f>S!P9</f>
        <v>37</v>
      </c>
      <c r="J69" s="57"/>
      <c r="K69" s="57">
        <f>S!T9</f>
        <v>23</v>
      </c>
      <c r="L69" s="57"/>
      <c r="M69" s="30"/>
      <c r="N69" s="63"/>
      <c r="O69" s="30"/>
      <c r="P69" s="57">
        <v>0</v>
      </c>
      <c r="Q69" s="30"/>
      <c r="R69" s="30"/>
      <c r="S69" s="30"/>
      <c r="T69" s="57"/>
    </row>
    <row r="70" spans="1:20" ht="12.75" hidden="1" outlineLevel="1">
      <c r="A70" s="19"/>
      <c r="B70" s="17">
        <v>4018</v>
      </c>
      <c r="C70" s="18" t="s">
        <v>208</v>
      </c>
      <c r="D70" s="18" t="s">
        <v>268</v>
      </c>
      <c r="E70" s="30">
        <f>S!H20</f>
        <v>76.25</v>
      </c>
      <c r="F70" s="30"/>
      <c r="G70" s="30">
        <f>S!L20</f>
        <v>61.69</v>
      </c>
      <c r="H70" s="30"/>
      <c r="I70" s="57">
        <f>S!P20</f>
        <v>32</v>
      </c>
      <c r="J70" s="57"/>
      <c r="K70" s="57">
        <f>S!T20</f>
        <v>44</v>
      </c>
      <c r="L70" s="57"/>
      <c r="M70" s="30"/>
      <c r="N70" s="63"/>
      <c r="O70" s="30"/>
      <c r="P70" s="57">
        <v>0</v>
      </c>
      <c r="Q70" s="30"/>
      <c r="R70" s="30"/>
      <c r="S70" s="30"/>
      <c r="T70" s="57"/>
    </row>
    <row r="71" spans="1:20" ht="12.75" collapsed="1">
      <c r="A71" s="9" t="s">
        <v>73</v>
      </c>
      <c r="C71" s="7" t="s">
        <v>255</v>
      </c>
      <c r="D71" s="1"/>
      <c r="E71" s="28"/>
      <c r="F71" s="28">
        <f>SUM(E72:E74)</f>
        <v>224.53</v>
      </c>
      <c r="G71" s="28"/>
      <c r="H71" s="28">
        <f>SUM(G72:G74)</f>
        <v>172.96</v>
      </c>
      <c r="I71" s="60"/>
      <c r="J71" s="60">
        <f>SUM(I72:I74)</f>
        <v>120</v>
      </c>
      <c r="K71" s="60"/>
      <c r="L71" s="60">
        <f>SUM(K72:K74)</f>
        <v>143</v>
      </c>
      <c r="M71" s="28">
        <f>SUM(F71,H71,J71,L71)</f>
        <v>660.49</v>
      </c>
      <c r="N71" s="61">
        <v>12</v>
      </c>
      <c r="O71" s="28">
        <v>68.97</v>
      </c>
      <c r="P71" s="60"/>
      <c r="Q71" s="5">
        <f>SUM(O71,P72,P73,P74)</f>
        <v>313.97</v>
      </c>
      <c r="R71" s="5">
        <f>360-Q71</f>
        <v>46.02999999999997</v>
      </c>
      <c r="S71" s="28">
        <f>SUM(M71,R71)</f>
        <v>706.52</v>
      </c>
      <c r="T71" s="60">
        <v>18</v>
      </c>
    </row>
    <row r="72" spans="1:20" ht="12.75" hidden="1" outlineLevel="1">
      <c r="A72" s="12"/>
      <c r="B72" s="15">
        <v>6511</v>
      </c>
      <c r="C72" s="11" t="s">
        <v>58</v>
      </c>
      <c r="D72" s="11" t="s">
        <v>259</v>
      </c>
      <c r="E72" s="32">
        <f>L!H12</f>
        <v>83.15</v>
      </c>
      <c r="F72" s="32"/>
      <c r="G72" s="32">
        <f>L!L12</f>
        <v>69.59</v>
      </c>
      <c r="H72" s="32"/>
      <c r="I72" s="56">
        <f>L!P12</f>
        <v>57</v>
      </c>
      <c r="J72" s="56"/>
      <c r="K72" s="56">
        <f>L!T12</f>
        <v>48</v>
      </c>
      <c r="L72" s="56"/>
      <c r="M72" s="32"/>
      <c r="N72" s="62"/>
      <c r="O72" s="32"/>
      <c r="P72" s="56">
        <v>5</v>
      </c>
      <c r="Q72" s="32"/>
      <c r="R72" s="32"/>
      <c r="S72" s="32"/>
      <c r="T72" s="56"/>
    </row>
    <row r="73" spans="1:20" ht="12.75" hidden="1" outlineLevel="1">
      <c r="A73" s="16"/>
      <c r="B73" s="20">
        <v>3002</v>
      </c>
      <c r="C73" s="21" t="s">
        <v>105</v>
      </c>
      <c r="D73" s="21" t="s">
        <v>106</v>
      </c>
      <c r="E73" s="31">
        <f>T!H4</f>
        <v>77.4</v>
      </c>
      <c r="F73" s="31"/>
      <c r="G73" s="31">
        <f>T!L4</f>
        <v>65.12</v>
      </c>
      <c r="H73" s="31"/>
      <c r="I73" s="59">
        <f>T!P4</f>
        <v>30</v>
      </c>
      <c r="J73" s="59"/>
      <c r="K73" s="59">
        <f>T!T4</f>
        <v>51</v>
      </c>
      <c r="L73" s="59"/>
      <c r="M73" s="31"/>
      <c r="N73" s="65"/>
      <c r="O73" s="31"/>
      <c r="P73" s="59">
        <v>120</v>
      </c>
      <c r="Q73" s="31"/>
      <c r="R73" s="31"/>
      <c r="S73" s="31"/>
      <c r="T73" s="59"/>
    </row>
    <row r="74" spans="1:20" ht="12.75" hidden="1" outlineLevel="1">
      <c r="A74" s="16"/>
      <c r="B74" s="20">
        <v>3011</v>
      </c>
      <c r="C74" s="27" t="s">
        <v>90</v>
      </c>
      <c r="D74" s="21" t="s">
        <v>220</v>
      </c>
      <c r="E74" s="31">
        <f>T!H12</f>
        <v>63.98</v>
      </c>
      <c r="F74" s="31"/>
      <c r="G74" s="31">
        <f>T!L12</f>
        <v>38.25</v>
      </c>
      <c r="H74" s="31"/>
      <c r="I74" s="59">
        <f>T!P12</f>
        <v>33</v>
      </c>
      <c r="J74" s="59"/>
      <c r="K74" s="59">
        <f>T!T12</f>
        <v>44</v>
      </c>
      <c r="L74" s="59"/>
      <c r="M74" s="31"/>
      <c r="N74" s="65"/>
      <c r="O74" s="31"/>
      <c r="P74" s="59">
        <v>120</v>
      </c>
      <c r="Q74" s="31"/>
      <c r="R74" s="31"/>
      <c r="S74" s="31"/>
      <c r="T74" s="59"/>
    </row>
    <row r="75" spans="1:20" ht="12.75" collapsed="1">
      <c r="A75" s="9" t="s">
        <v>59</v>
      </c>
      <c r="C75" s="7" t="s">
        <v>239</v>
      </c>
      <c r="E75" s="5"/>
      <c r="F75" s="5">
        <f>SUM(E76:E78)</f>
        <v>209.67999999999998</v>
      </c>
      <c r="G75" s="5"/>
      <c r="H75" s="5">
        <f>SUM(G76:G78)</f>
        <v>126.66</v>
      </c>
      <c r="I75" s="34"/>
      <c r="J75" s="34">
        <f>SUM(I76:I78)</f>
        <v>134</v>
      </c>
      <c r="K75" s="34"/>
      <c r="L75" s="34">
        <f>SUM(K76:K78)</f>
        <v>101</v>
      </c>
      <c r="M75" s="5">
        <f>SUM(F75,H75,J75,L75)</f>
        <v>571.3399999999999</v>
      </c>
      <c r="N75" s="36">
        <v>19</v>
      </c>
      <c r="O75" s="28"/>
      <c r="P75" s="60"/>
      <c r="Q75" s="5">
        <f>SUM(O75,P76,P77,P78)</f>
        <v>0</v>
      </c>
      <c r="R75" s="5">
        <f>360-Q75</f>
        <v>360</v>
      </c>
      <c r="S75" s="28">
        <f>SUM(M75,R75)</f>
        <v>931.3399999999999</v>
      </c>
      <c r="T75" s="60"/>
    </row>
    <row r="76" spans="1:20" ht="12.75" hidden="1" outlineLevel="1">
      <c r="A76" s="12"/>
      <c r="B76" s="14">
        <v>5511</v>
      </c>
      <c r="C76" s="13" t="s">
        <v>8</v>
      </c>
      <c r="D76" s="13" t="s">
        <v>129</v>
      </c>
      <c r="E76" s="29">
        <f>M!H13</f>
        <v>80.05</v>
      </c>
      <c r="F76" s="29"/>
      <c r="G76" s="29">
        <f>M!L13</f>
        <v>66.84</v>
      </c>
      <c r="H76" s="29"/>
      <c r="I76" s="58">
        <f>M!P13</f>
        <v>55</v>
      </c>
      <c r="J76" s="58"/>
      <c r="K76" s="58">
        <f>M!T13</f>
        <v>48</v>
      </c>
      <c r="L76" s="58"/>
      <c r="M76" s="29"/>
      <c r="N76" s="58"/>
      <c r="O76" s="29"/>
      <c r="P76" s="58"/>
      <c r="Q76" s="29"/>
      <c r="R76" s="29"/>
      <c r="S76" s="29"/>
      <c r="T76" s="58"/>
    </row>
    <row r="77" spans="1:20" ht="12.75" hidden="1" outlineLevel="1">
      <c r="A77" s="16"/>
      <c r="B77" s="14">
        <v>5516</v>
      </c>
      <c r="C77" s="13" t="s">
        <v>177</v>
      </c>
      <c r="D77" s="13" t="s">
        <v>135</v>
      </c>
      <c r="E77" s="29">
        <f>M!H18</f>
        <v>50.97</v>
      </c>
      <c r="F77" s="29"/>
      <c r="G77" s="29">
        <f>M!L18</f>
        <v>59.82</v>
      </c>
      <c r="H77" s="29"/>
      <c r="I77" s="58">
        <f>M!P18</f>
        <v>36</v>
      </c>
      <c r="J77" s="58"/>
      <c r="K77" s="58">
        <f>M!T18</f>
        <v>21</v>
      </c>
      <c r="L77" s="58"/>
      <c r="M77" s="29"/>
      <c r="N77" s="58"/>
      <c r="O77" s="29"/>
      <c r="P77" s="58"/>
      <c r="Q77" s="29"/>
      <c r="R77" s="29"/>
      <c r="S77" s="29"/>
      <c r="T77" s="58"/>
    </row>
    <row r="78" spans="1:20" ht="12.75" hidden="1" outlineLevel="1">
      <c r="A78" s="16"/>
      <c r="B78" s="17">
        <v>4037</v>
      </c>
      <c r="C78" s="18" t="s">
        <v>240</v>
      </c>
      <c r="D78" s="18" t="s">
        <v>241</v>
      </c>
      <c r="E78" s="30">
        <f>S!H39</f>
        <v>78.66</v>
      </c>
      <c r="F78" s="30"/>
      <c r="G78" s="30">
        <f>S!L39</f>
        <v>0</v>
      </c>
      <c r="H78" s="30"/>
      <c r="I78" s="57">
        <f>S!P39</f>
        <v>43</v>
      </c>
      <c r="J78" s="57"/>
      <c r="K78" s="57">
        <f>S!T39</f>
        <v>32</v>
      </c>
      <c r="L78" s="57"/>
      <c r="M78" s="30"/>
      <c r="N78" s="57"/>
      <c r="O78" s="30"/>
      <c r="P78" s="57"/>
      <c r="Q78" s="30"/>
      <c r="R78" s="30"/>
      <c r="S78" s="30"/>
      <c r="T78" s="57"/>
    </row>
    <row r="79" spans="1:20" ht="12.75" collapsed="1">
      <c r="A79" s="9" t="s">
        <v>69</v>
      </c>
      <c r="C79" s="7" t="s">
        <v>230</v>
      </c>
      <c r="D79" s="22"/>
      <c r="E79" s="28"/>
      <c r="F79" s="28">
        <f>SUM(E80:E82)</f>
        <v>138.04999999999998</v>
      </c>
      <c r="G79" s="28"/>
      <c r="H79" s="28">
        <f>SUM(G80:G82)</f>
        <v>187.73</v>
      </c>
      <c r="I79" s="60"/>
      <c r="J79" s="60">
        <f>SUM(I80:I82)</f>
        <v>126</v>
      </c>
      <c r="K79" s="60"/>
      <c r="L79" s="60">
        <f>SUM(K80:K82)</f>
        <v>109</v>
      </c>
      <c r="M79" s="28">
        <f>SUM(F79,H79,J79,L79)</f>
        <v>560.78</v>
      </c>
      <c r="N79" s="77">
        <v>20</v>
      </c>
      <c r="O79" s="28"/>
      <c r="P79" s="60"/>
      <c r="Q79" s="28">
        <f>SUM(O79,P80,P81,P82)</f>
        <v>0</v>
      </c>
      <c r="R79" s="5">
        <f>360-Q79</f>
        <v>360</v>
      </c>
      <c r="S79" s="28">
        <f>SUM(M79,R79)</f>
        <v>920.78</v>
      </c>
      <c r="T79" s="61"/>
    </row>
    <row r="80" spans="1:20" ht="12.75" hidden="1" outlineLevel="1">
      <c r="A80" s="10"/>
      <c r="B80" s="15">
        <v>6502</v>
      </c>
      <c r="C80" s="11" t="s">
        <v>114</v>
      </c>
      <c r="D80" s="11" t="s">
        <v>140</v>
      </c>
      <c r="E80" s="32">
        <f>L!H4</f>
        <v>76.97999999999999</v>
      </c>
      <c r="F80" s="32"/>
      <c r="G80" s="32">
        <f>L!L4</f>
        <v>63.35</v>
      </c>
      <c r="H80" s="32"/>
      <c r="I80" s="56">
        <f>L!P4</f>
        <v>47</v>
      </c>
      <c r="J80" s="56"/>
      <c r="K80" s="56">
        <f>L!T4</f>
        <v>43</v>
      </c>
      <c r="L80" s="56"/>
      <c r="M80" s="32"/>
      <c r="N80" s="62"/>
      <c r="O80" s="32"/>
      <c r="P80" s="56"/>
      <c r="Q80" s="32"/>
      <c r="R80" s="32"/>
      <c r="S80" s="32"/>
      <c r="T80" s="56"/>
    </row>
    <row r="81" spans="1:20" ht="12.75" hidden="1" outlineLevel="1">
      <c r="A81" s="13"/>
      <c r="B81" s="15">
        <v>6510</v>
      </c>
      <c r="C81" s="24" t="s">
        <v>56</v>
      </c>
      <c r="D81" s="24" t="s">
        <v>231</v>
      </c>
      <c r="E81" s="32">
        <f>L!H11</f>
        <v>61.07</v>
      </c>
      <c r="F81" s="32"/>
      <c r="G81" s="32">
        <f>L!L11</f>
        <v>56.41</v>
      </c>
      <c r="H81" s="32"/>
      <c r="I81" s="56">
        <f>L!P11</f>
        <v>25</v>
      </c>
      <c r="J81" s="56"/>
      <c r="K81" s="56">
        <f>L!T11</f>
        <v>16</v>
      </c>
      <c r="L81" s="56"/>
      <c r="M81" s="32"/>
      <c r="N81" s="62"/>
      <c r="O81" s="32"/>
      <c r="P81" s="56"/>
      <c r="Q81" s="32"/>
      <c r="R81" s="32"/>
      <c r="S81" s="32"/>
      <c r="T81" s="56"/>
    </row>
    <row r="82" spans="1:20" ht="12.75" hidden="1" outlineLevel="1">
      <c r="A82" s="18"/>
      <c r="B82" s="17">
        <v>4013</v>
      </c>
      <c r="C82" s="18" t="s">
        <v>232</v>
      </c>
      <c r="D82" s="18" t="s">
        <v>233</v>
      </c>
      <c r="E82" s="30">
        <f>S!H15</f>
        <v>0</v>
      </c>
      <c r="F82" s="30"/>
      <c r="G82" s="30">
        <f>S!L15</f>
        <v>67.97</v>
      </c>
      <c r="H82" s="30"/>
      <c r="I82" s="57">
        <f>S!P15</f>
        <v>54</v>
      </c>
      <c r="J82" s="57"/>
      <c r="K82" s="57">
        <f>S!T15</f>
        <v>50</v>
      </c>
      <c r="L82" s="57"/>
      <c r="M82" s="30"/>
      <c r="N82" s="63"/>
      <c r="O82" s="30"/>
      <c r="P82" s="57"/>
      <c r="Q82" s="30"/>
      <c r="R82" s="30"/>
      <c r="S82" s="30"/>
      <c r="T82" s="57"/>
    </row>
    <row r="83" spans="1:20" ht="12.75" collapsed="1">
      <c r="A83" s="7" t="s">
        <v>66</v>
      </c>
      <c r="C83" s="7" t="s">
        <v>265</v>
      </c>
      <c r="E83" s="5"/>
      <c r="F83" s="5">
        <f>SUM(E84:E86)</f>
        <v>134.01</v>
      </c>
      <c r="G83" s="5"/>
      <c r="H83" s="5">
        <f>SUM(G84:G86)</f>
        <v>198.22</v>
      </c>
      <c r="I83" s="34"/>
      <c r="J83" s="34">
        <f>SUM(I84:I86)</f>
        <v>113</v>
      </c>
      <c r="K83" s="34"/>
      <c r="L83" s="34">
        <f>SUM(K84:K86)</f>
        <v>101</v>
      </c>
      <c r="M83" s="5">
        <f>SUM(F83,H83,J83,L83)</f>
        <v>546.23</v>
      </c>
      <c r="N83" s="34">
        <v>21</v>
      </c>
      <c r="O83" s="5"/>
      <c r="P83" s="34"/>
      <c r="Q83" s="5">
        <f>SUM(O83,P84,P85,P86)</f>
        <v>0</v>
      </c>
      <c r="R83" s="5">
        <f>360-Q83</f>
        <v>360</v>
      </c>
      <c r="S83" s="28">
        <f>SUM(M83,R83)</f>
        <v>906.23</v>
      </c>
      <c r="T83" s="34"/>
    </row>
    <row r="84" spans="1:20" ht="12.75" hidden="1" outlineLevel="1">
      <c r="A84" s="11"/>
      <c r="B84" s="14">
        <v>5501</v>
      </c>
      <c r="C84" s="13" t="s">
        <v>53</v>
      </c>
      <c r="D84" s="13" t="s">
        <v>266</v>
      </c>
      <c r="E84" s="29">
        <f>M!H3</f>
        <v>61.43</v>
      </c>
      <c r="F84" s="29"/>
      <c r="G84" s="29">
        <f>M!L3</f>
        <v>70.22</v>
      </c>
      <c r="H84" s="29"/>
      <c r="I84" s="58">
        <f>M!P3</f>
        <v>37</v>
      </c>
      <c r="J84" s="58"/>
      <c r="K84" s="58">
        <f>M!T3</f>
        <v>17</v>
      </c>
      <c r="L84" s="58"/>
      <c r="M84" s="29"/>
      <c r="N84" s="58"/>
      <c r="O84" s="29"/>
      <c r="P84" s="58"/>
      <c r="Q84" s="29"/>
      <c r="R84" s="29"/>
      <c r="S84" s="29"/>
      <c r="T84" s="58"/>
    </row>
    <row r="85" spans="1:20" ht="12.75" hidden="1" outlineLevel="1">
      <c r="A85" s="18"/>
      <c r="B85" s="17">
        <v>4035</v>
      </c>
      <c r="C85" s="18" t="s">
        <v>137</v>
      </c>
      <c r="D85" s="18" t="s">
        <v>153</v>
      </c>
      <c r="E85" s="30">
        <f>S!H37</f>
        <v>72.58</v>
      </c>
      <c r="F85" s="30"/>
      <c r="G85" s="30">
        <f>S!L37</f>
        <v>61.13</v>
      </c>
      <c r="H85" s="30"/>
      <c r="I85" s="57">
        <f>S!P37</f>
        <v>37</v>
      </c>
      <c r="J85" s="57"/>
      <c r="K85" s="57">
        <f>S!T37</f>
        <v>33</v>
      </c>
      <c r="L85" s="57"/>
      <c r="M85" s="30"/>
      <c r="N85" s="57"/>
      <c r="O85" s="30"/>
      <c r="P85" s="57"/>
      <c r="Q85" s="30"/>
      <c r="R85" s="30"/>
      <c r="S85" s="30"/>
      <c r="T85" s="57"/>
    </row>
    <row r="86" spans="1:20" ht="12.75" hidden="1" outlineLevel="1">
      <c r="A86" s="18"/>
      <c r="B86" s="17">
        <v>4044</v>
      </c>
      <c r="C86" s="18" t="s">
        <v>154</v>
      </c>
      <c r="D86" s="18" t="s">
        <v>267</v>
      </c>
      <c r="E86" s="30">
        <f>S!H46</f>
        <v>0</v>
      </c>
      <c r="F86" s="30"/>
      <c r="G86" s="30">
        <f>S!L46</f>
        <v>66.87</v>
      </c>
      <c r="H86" s="30"/>
      <c r="I86" s="57">
        <f>S!P46</f>
        <v>39</v>
      </c>
      <c r="J86" s="57"/>
      <c r="K86" s="57">
        <f>S!T46</f>
        <v>51</v>
      </c>
      <c r="L86" s="57"/>
      <c r="M86" s="30"/>
      <c r="N86" s="57"/>
      <c r="O86" s="30"/>
      <c r="P86" s="57"/>
      <c r="Q86" s="30"/>
      <c r="R86" s="30"/>
      <c r="S86" s="30"/>
      <c r="T86" s="57"/>
    </row>
    <row r="87" spans="1:20" ht="12.75" collapsed="1">
      <c r="A87" s="9" t="s">
        <v>78</v>
      </c>
      <c r="C87" s="7" t="s">
        <v>287</v>
      </c>
      <c r="E87" s="5"/>
      <c r="F87" s="5">
        <f>SUM(E88:E90)</f>
        <v>128.56</v>
      </c>
      <c r="G87" s="5"/>
      <c r="H87" s="5">
        <f>SUM(G88:G90)</f>
        <v>187.15</v>
      </c>
      <c r="I87" s="34"/>
      <c r="J87" s="34">
        <f>SUM(I88:I90)</f>
        <v>113</v>
      </c>
      <c r="K87" s="34"/>
      <c r="L87" s="34">
        <f>SUM(K88:K90)</f>
        <v>110</v>
      </c>
      <c r="M87" s="5">
        <f>SUM(F87,H87,J87,L87)</f>
        <v>538.71</v>
      </c>
      <c r="N87" s="34">
        <v>22</v>
      </c>
      <c r="O87" s="5"/>
      <c r="P87" s="34"/>
      <c r="Q87" s="5">
        <f>SUM(O87,P88,P89,P90)</f>
        <v>0</v>
      </c>
      <c r="R87" s="5">
        <f>360-Q87</f>
        <v>360</v>
      </c>
      <c r="S87" s="28">
        <f>SUM(M87,R87)</f>
        <v>898.71</v>
      </c>
      <c r="T87" s="34"/>
    </row>
    <row r="88" spans="1:20" ht="12.75" hidden="1" outlineLevel="1">
      <c r="A88" s="12"/>
      <c r="B88" s="15">
        <v>6503</v>
      </c>
      <c r="C88" s="11" t="s">
        <v>86</v>
      </c>
      <c r="D88" s="11" t="s">
        <v>226</v>
      </c>
      <c r="E88" s="32">
        <f>L!H5</f>
        <v>0</v>
      </c>
      <c r="F88" s="32"/>
      <c r="G88" s="32">
        <f>L!L5</f>
        <v>63.84</v>
      </c>
      <c r="H88" s="32"/>
      <c r="I88" s="56">
        <f>L!P5</f>
        <v>46</v>
      </c>
      <c r="J88" s="56"/>
      <c r="K88" s="56">
        <f>L!T5</f>
        <v>24</v>
      </c>
      <c r="L88" s="56"/>
      <c r="M88" s="32"/>
      <c r="N88" s="56"/>
      <c r="O88" s="32"/>
      <c r="P88" s="56"/>
      <c r="Q88" s="32"/>
      <c r="R88" s="32"/>
      <c r="S88" s="32"/>
      <c r="T88" s="56"/>
    </row>
    <row r="89" spans="1:20" ht="12.75" hidden="1" outlineLevel="1">
      <c r="A89" s="16"/>
      <c r="B89" s="20">
        <v>3005</v>
      </c>
      <c r="C89" s="21" t="s">
        <v>212</v>
      </c>
      <c r="D89" s="21" t="s">
        <v>213</v>
      </c>
      <c r="E89" s="31">
        <f>T!H6</f>
        <v>72.53999999999999</v>
      </c>
      <c r="F89" s="31"/>
      <c r="G89" s="31">
        <f>T!L6</f>
        <v>61.94</v>
      </c>
      <c r="H89" s="31"/>
      <c r="I89" s="59">
        <f>T!P6</f>
        <v>34</v>
      </c>
      <c r="J89" s="59"/>
      <c r="K89" s="59">
        <f>T!T6</f>
        <v>43</v>
      </c>
      <c r="L89" s="59"/>
      <c r="M89" s="31"/>
      <c r="N89" s="59"/>
      <c r="O89" s="31"/>
      <c r="P89" s="59"/>
      <c r="Q89" s="31"/>
      <c r="R89" s="31"/>
      <c r="S89" s="31"/>
      <c r="T89" s="59"/>
    </row>
    <row r="90" spans="1:20" ht="12.75" hidden="1" outlineLevel="1">
      <c r="A90" s="16"/>
      <c r="B90" s="20">
        <v>3007</v>
      </c>
      <c r="C90" s="21" t="s">
        <v>288</v>
      </c>
      <c r="D90" s="21" t="s">
        <v>290</v>
      </c>
      <c r="E90" s="31">
        <f>T!H8</f>
        <v>56.02</v>
      </c>
      <c r="F90" s="31"/>
      <c r="G90" s="31">
        <f>T!L8</f>
        <v>61.37</v>
      </c>
      <c r="H90" s="31"/>
      <c r="I90" s="59">
        <f>T!P8</f>
        <v>33</v>
      </c>
      <c r="J90" s="59"/>
      <c r="K90" s="59">
        <f>T!T8</f>
        <v>43</v>
      </c>
      <c r="L90" s="59"/>
      <c r="M90" s="31"/>
      <c r="N90" s="59"/>
      <c r="O90" s="31"/>
      <c r="P90" s="59"/>
      <c r="Q90" s="31"/>
      <c r="R90" s="31"/>
      <c r="S90" s="31"/>
      <c r="T90" s="59"/>
    </row>
    <row r="91" spans="1:20" ht="12.75" collapsed="1">
      <c r="A91" s="7" t="s">
        <v>60</v>
      </c>
      <c r="C91" s="7" t="s">
        <v>261</v>
      </c>
      <c r="E91" s="5"/>
      <c r="F91" s="5">
        <f>SUM(E92:E94)</f>
        <v>145.63</v>
      </c>
      <c r="G91" s="5"/>
      <c r="H91" s="5">
        <f>SUM(G92:G94)</f>
        <v>133.35</v>
      </c>
      <c r="I91" s="34"/>
      <c r="J91" s="34">
        <f>SUM(I92:I94)</f>
        <v>132</v>
      </c>
      <c r="K91" s="34"/>
      <c r="L91" s="34">
        <f>SUM(K92:K94)</f>
        <v>127</v>
      </c>
      <c r="M91" s="5">
        <f>SUM(F91,H91,J91,L91)</f>
        <v>537.98</v>
      </c>
      <c r="N91" s="34">
        <v>23</v>
      </c>
      <c r="O91" s="5"/>
      <c r="P91" s="34"/>
      <c r="Q91" s="5">
        <f>SUM(O91,P92,P93,P94)</f>
        <v>0</v>
      </c>
      <c r="R91" s="5">
        <f>360-Q91</f>
        <v>360</v>
      </c>
      <c r="S91" s="28">
        <f>SUM(M91,R91)</f>
        <v>897.98</v>
      </c>
      <c r="T91" s="34"/>
    </row>
    <row r="92" spans="1:20" ht="12.75" hidden="1" outlineLevel="1">
      <c r="A92" s="11"/>
      <c r="B92" s="14">
        <v>5509</v>
      </c>
      <c r="C92" s="13" t="s">
        <v>181</v>
      </c>
      <c r="D92" s="13" t="s">
        <v>182</v>
      </c>
      <c r="E92" s="29">
        <f>M!H11</f>
        <v>65.59</v>
      </c>
      <c r="F92" s="29"/>
      <c r="G92" s="29">
        <f>M!L11</f>
        <v>67.72</v>
      </c>
      <c r="H92" s="29"/>
      <c r="I92" s="58">
        <f>M!P11</f>
        <v>38</v>
      </c>
      <c r="J92" s="58"/>
      <c r="K92" s="58">
        <f>M!T11</f>
        <v>50</v>
      </c>
      <c r="L92" s="58"/>
      <c r="M92" s="29"/>
      <c r="N92" s="58"/>
      <c r="O92" s="29"/>
      <c r="P92" s="58"/>
      <c r="Q92" s="29"/>
      <c r="R92" s="29"/>
      <c r="S92" s="29"/>
      <c r="T92" s="58"/>
    </row>
    <row r="93" spans="1:20" ht="12.75" hidden="1" outlineLevel="1">
      <c r="A93" s="18"/>
      <c r="B93" s="14">
        <v>5517</v>
      </c>
      <c r="C93" s="13" t="s">
        <v>187</v>
      </c>
      <c r="D93" s="13" t="s">
        <v>188</v>
      </c>
      <c r="E93" s="29">
        <f>M!H19</f>
        <v>80.03999999999999</v>
      </c>
      <c r="F93" s="29"/>
      <c r="G93" s="29">
        <f>M!L19</f>
        <v>65.63</v>
      </c>
      <c r="H93" s="29"/>
      <c r="I93" s="58">
        <f>M!P19</f>
        <v>52</v>
      </c>
      <c r="J93" s="58"/>
      <c r="K93" s="58">
        <f>M!T19</f>
        <v>26</v>
      </c>
      <c r="L93" s="58"/>
      <c r="M93" s="29"/>
      <c r="N93" s="58"/>
      <c r="O93" s="29"/>
      <c r="P93" s="58"/>
      <c r="Q93" s="29"/>
      <c r="R93" s="29"/>
      <c r="S93" s="29"/>
      <c r="T93" s="58"/>
    </row>
    <row r="94" spans="1:20" ht="12.75" hidden="1" outlineLevel="1">
      <c r="A94" s="21"/>
      <c r="B94" s="17">
        <v>4030</v>
      </c>
      <c r="C94" s="18" t="s">
        <v>162</v>
      </c>
      <c r="D94" s="18" t="s">
        <v>262</v>
      </c>
      <c r="E94" s="30">
        <f>S!H32</f>
        <v>0</v>
      </c>
      <c r="F94" s="30"/>
      <c r="G94" s="30">
        <f>S!L32</f>
        <v>0</v>
      </c>
      <c r="H94" s="30"/>
      <c r="I94" s="57">
        <f>S!P32</f>
        <v>42</v>
      </c>
      <c r="J94" s="57"/>
      <c r="K94" s="57">
        <f>S!T32</f>
        <v>51</v>
      </c>
      <c r="L94" s="57"/>
      <c r="M94" s="30"/>
      <c r="N94" s="57"/>
      <c r="O94" s="30"/>
      <c r="P94" s="57"/>
      <c r="Q94" s="30"/>
      <c r="R94" s="30"/>
      <c r="S94" s="30"/>
      <c r="T94" s="57"/>
    </row>
    <row r="95" spans="1:19" ht="12.75" collapsed="1">
      <c r="A95" s="7" t="s">
        <v>80</v>
      </c>
      <c r="C95" s="7" t="s">
        <v>204</v>
      </c>
      <c r="E95" s="5"/>
      <c r="F95" s="5">
        <f>SUM(E96:E98)</f>
        <v>155.66000000000003</v>
      </c>
      <c r="G95" s="5"/>
      <c r="H95" s="5">
        <f>SUM(G96:G98)</f>
        <v>197.75</v>
      </c>
      <c r="I95" s="34"/>
      <c r="J95" s="34">
        <f>SUM(I96:I98)</f>
        <v>118</v>
      </c>
      <c r="K95" s="34"/>
      <c r="L95" s="34">
        <f>SUM(K96:K98)</f>
        <v>51</v>
      </c>
      <c r="M95" s="5">
        <f>SUM(F95,H95,J95,L95)</f>
        <v>522.4100000000001</v>
      </c>
      <c r="N95">
        <v>24</v>
      </c>
      <c r="O95" s="5"/>
      <c r="P95" s="34"/>
      <c r="Q95" s="5">
        <f>SUM(O95,P96,P97,P98)</f>
        <v>0</v>
      </c>
      <c r="R95" s="5">
        <f>360-Q95</f>
        <v>360</v>
      </c>
      <c r="S95" s="28">
        <f>SUM(M95,R95)</f>
        <v>882.4100000000001</v>
      </c>
    </row>
    <row r="96" spans="1:20" ht="12.75" hidden="1" outlineLevel="1">
      <c r="A96" s="13"/>
      <c r="B96" s="15">
        <v>6524</v>
      </c>
      <c r="C96" s="11" t="s">
        <v>117</v>
      </c>
      <c r="D96" s="11" t="s">
        <v>118</v>
      </c>
      <c r="E96" s="32">
        <f>L!H24</f>
        <v>78.71000000000001</v>
      </c>
      <c r="F96" s="32"/>
      <c r="G96" s="32">
        <f>L!L24</f>
        <v>68.5</v>
      </c>
      <c r="H96" s="32"/>
      <c r="I96" s="56">
        <f>L!P24</f>
        <v>52</v>
      </c>
      <c r="J96" s="56"/>
      <c r="K96" s="56">
        <f>L!T24</f>
        <v>51</v>
      </c>
      <c r="L96" s="56"/>
      <c r="M96" s="32"/>
      <c r="N96" s="11"/>
      <c r="O96" s="32"/>
      <c r="P96" s="56"/>
      <c r="Q96" s="32"/>
      <c r="R96" s="32"/>
      <c r="S96" s="32"/>
      <c r="T96" s="11"/>
    </row>
    <row r="97" spans="1:20" ht="12.75" hidden="1" outlineLevel="1">
      <c r="A97" s="18"/>
      <c r="B97" s="17">
        <v>4011</v>
      </c>
      <c r="C97" s="26" t="s">
        <v>202</v>
      </c>
      <c r="D97" s="26" t="s">
        <v>203</v>
      </c>
      <c r="E97" s="30">
        <f>S!H13</f>
        <v>0</v>
      </c>
      <c r="F97" s="30"/>
      <c r="G97" s="30">
        <f>S!L13</f>
        <v>63.53</v>
      </c>
      <c r="H97" s="30"/>
      <c r="I97" s="57">
        <f>S!P13</f>
        <v>31</v>
      </c>
      <c r="J97" s="57"/>
      <c r="K97" s="57">
        <f>S!T13</f>
        <v>0</v>
      </c>
      <c r="L97" s="57"/>
      <c r="M97" s="30"/>
      <c r="N97" s="18"/>
      <c r="O97" s="30"/>
      <c r="P97" s="57"/>
      <c r="Q97" s="30"/>
      <c r="R97" s="30"/>
      <c r="S97" s="30"/>
      <c r="T97" s="18"/>
    </row>
    <row r="98" spans="1:20" ht="12.75" hidden="1" outlineLevel="1">
      <c r="A98" s="18"/>
      <c r="B98" s="17">
        <v>4015</v>
      </c>
      <c r="C98" s="18" t="s">
        <v>155</v>
      </c>
      <c r="D98" s="18" t="s">
        <v>157</v>
      </c>
      <c r="E98" s="30">
        <f>S!H17</f>
        <v>76.95</v>
      </c>
      <c r="F98" s="30"/>
      <c r="G98" s="30">
        <f>S!L17</f>
        <v>65.72</v>
      </c>
      <c r="H98" s="30"/>
      <c r="I98" s="57">
        <f>S!P17</f>
        <v>35</v>
      </c>
      <c r="J98" s="57"/>
      <c r="K98" s="57">
        <f>S!T17</f>
        <v>0</v>
      </c>
      <c r="L98" s="57"/>
      <c r="M98" s="30"/>
      <c r="N98" s="18"/>
      <c r="O98" s="30"/>
      <c r="P98" s="57"/>
      <c r="Q98" s="30"/>
      <c r="R98" s="30"/>
      <c r="S98" s="30"/>
      <c r="T98" s="18"/>
    </row>
    <row r="99" spans="1:19" ht="12.75" collapsed="1">
      <c r="A99" s="7" t="s">
        <v>48</v>
      </c>
      <c r="C99" s="7" t="s">
        <v>179</v>
      </c>
      <c r="E99" s="5"/>
      <c r="F99" s="5">
        <f>SUM(E100:E102)</f>
        <v>176.41000000000003</v>
      </c>
      <c r="G99" s="5"/>
      <c r="H99" s="5">
        <f>SUM(G100:G102)</f>
        <v>183.06</v>
      </c>
      <c r="I99" s="34"/>
      <c r="J99" s="34">
        <f>SUM(I100:I102)</f>
        <v>88</v>
      </c>
      <c r="K99" s="34"/>
      <c r="L99" s="34">
        <f>SUM(K100:K102)</f>
        <v>71</v>
      </c>
      <c r="M99" s="5">
        <f>SUM(F99,H99,J99,L99)</f>
        <v>518.47</v>
      </c>
      <c r="N99">
        <v>25</v>
      </c>
      <c r="O99" s="5"/>
      <c r="P99" s="34"/>
      <c r="Q99" s="5">
        <f>SUM(O99,P100,P101,P102)</f>
        <v>0</v>
      </c>
      <c r="R99" s="5">
        <f>360-Q99</f>
        <v>360</v>
      </c>
      <c r="S99" s="28">
        <f>SUM(M99,R99)</f>
        <v>878.47</v>
      </c>
    </row>
    <row r="100" spans="1:20" ht="12.75" hidden="1" outlineLevel="1">
      <c r="A100" s="11"/>
      <c r="B100" s="15">
        <v>6509</v>
      </c>
      <c r="C100" s="11" t="s">
        <v>117</v>
      </c>
      <c r="D100" s="11" t="s">
        <v>285</v>
      </c>
      <c r="E100" s="32">
        <f>L!H10</f>
        <v>71.4</v>
      </c>
      <c r="F100" s="32"/>
      <c r="G100" s="32">
        <f>L!L10</f>
        <v>62.84</v>
      </c>
      <c r="H100" s="32"/>
      <c r="I100" s="56">
        <f>L!P10</f>
        <v>35</v>
      </c>
      <c r="J100" s="56"/>
      <c r="K100" s="56">
        <f>L!T10</f>
        <v>24</v>
      </c>
      <c r="L100" s="56"/>
      <c r="M100" s="32"/>
      <c r="N100" s="11"/>
      <c r="O100" s="32"/>
      <c r="P100" s="56"/>
      <c r="Q100" s="32"/>
      <c r="R100" s="32"/>
      <c r="S100" s="32"/>
      <c r="T100" s="11"/>
    </row>
    <row r="101" spans="1:20" ht="12.75" hidden="1" outlineLevel="1">
      <c r="A101" s="18"/>
      <c r="B101" s="17">
        <v>4049</v>
      </c>
      <c r="C101" s="18" t="s">
        <v>155</v>
      </c>
      <c r="D101" s="18" t="s">
        <v>283</v>
      </c>
      <c r="E101" s="30">
        <f>S!H51</f>
        <v>50.89</v>
      </c>
      <c r="F101" s="30"/>
      <c r="G101" s="30">
        <f>S!L51</f>
        <v>58.69</v>
      </c>
      <c r="H101" s="30"/>
      <c r="I101" s="57">
        <f>S!P51</f>
        <v>27</v>
      </c>
      <c r="J101" s="57"/>
      <c r="K101" s="57">
        <f>S!T51</f>
        <v>35</v>
      </c>
      <c r="L101" s="57"/>
      <c r="M101" s="30"/>
      <c r="N101" s="18"/>
      <c r="O101" s="30"/>
      <c r="P101" s="57"/>
      <c r="Q101" s="30"/>
      <c r="R101" s="30"/>
      <c r="S101" s="30"/>
      <c r="T101" s="18"/>
    </row>
    <row r="102" spans="1:20" ht="12.75" hidden="1" outlineLevel="1">
      <c r="A102" s="21"/>
      <c r="B102" s="17">
        <v>4051</v>
      </c>
      <c r="C102" s="18" t="s">
        <v>123</v>
      </c>
      <c r="D102" s="18" t="s">
        <v>284</v>
      </c>
      <c r="E102" s="30">
        <f>S!H53</f>
        <v>54.120000000000005</v>
      </c>
      <c r="F102" s="30"/>
      <c r="G102" s="30">
        <f>S!L53</f>
        <v>61.53</v>
      </c>
      <c r="H102" s="30"/>
      <c r="I102" s="57">
        <f>S!P53</f>
        <v>26</v>
      </c>
      <c r="J102" s="57"/>
      <c r="K102" s="57">
        <f>S!T53</f>
        <v>12</v>
      </c>
      <c r="L102" s="57"/>
      <c r="M102" s="30"/>
      <c r="N102" s="18"/>
      <c r="O102" s="30"/>
      <c r="P102" s="57"/>
      <c r="Q102" s="30"/>
      <c r="R102" s="30"/>
      <c r="S102" s="30"/>
      <c r="T102" s="18"/>
    </row>
    <row r="103" spans="3:20" ht="12.75" collapsed="1">
      <c r="C103" s="81" t="s">
        <v>278</v>
      </c>
      <c r="E103" s="5"/>
      <c r="F103" s="5">
        <f>SUM(E104:E106)</f>
        <v>170.39</v>
      </c>
      <c r="G103" s="5"/>
      <c r="H103" s="5">
        <f>SUM(G104:G106)</f>
        <v>112.81</v>
      </c>
      <c r="I103" s="34"/>
      <c r="J103" s="34">
        <f>SUM(I104:I106)</f>
        <v>108</v>
      </c>
      <c r="K103" s="34"/>
      <c r="L103" s="34">
        <f>SUM(K104:K106)</f>
        <v>97</v>
      </c>
      <c r="M103" s="5">
        <f>SUM(F103,H103,J103,L103)</f>
        <v>488.2</v>
      </c>
      <c r="N103" s="60">
        <v>26</v>
      </c>
      <c r="O103" s="28"/>
      <c r="P103" s="60"/>
      <c r="Q103" s="5">
        <f>SUM(O103,P104,P105,P106)</f>
        <v>0</v>
      </c>
      <c r="R103" s="5">
        <f>360-Q103</f>
        <v>360</v>
      </c>
      <c r="S103" s="28">
        <f>SUM(M103,R103)</f>
        <v>848.2</v>
      </c>
      <c r="T103" s="60"/>
    </row>
    <row r="104" spans="2:20" ht="12.75" hidden="1" outlineLevel="1">
      <c r="B104" s="14">
        <v>5523</v>
      </c>
      <c r="C104" s="13" t="s">
        <v>148</v>
      </c>
      <c r="D104" s="13" t="s">
        <v>271</v>
      </c>
      <c r="E104" s="29">
        <f>M!H25</f>
        <v>51.86</v>
      </c>
      <c r="F104" s="29"/>
      <c r="G104" s="29">
        <f>M!L25</f>
        <v>67.31</v>
      </c>
      <c r="H104" s="29"/>
      <c r="I104" s="58">
        <f>M!P25</f>
        <v>50</v>
      </c>
      <c r="J104" s="58"/>
      <c r="K104" s="58">
        <f>M!T25</f>
        <v>44</v>
      </c>
      <c r="L104" s="58"/>
      <c r="M104" s="29"/>
      <c r="N104" s="58"/>
      <c r="O104" s="29"/>
      <c r="P104" s="58"/>
      <c r="Q104" s="29"/>
      <c r="R104" s="29"/>
      <c r="S104" s="29"/>
      <c r="T104" s="58"/>
    </row>
    <row r="105" spans="2:20" ht="12.75" hidden="1" outlineLevel="1">
      <c r="B105" s="20">
        <v>3008</v>
      </c>
      <c r="C105" s="21" t="s">
        <v>146</v>
      </c>
      <c r="D105" s="21" t="s">
        <v>147</v>
      </c>
      <c r="E105" s="31">
        <f>T!H9</f>
        <v>57.86</v>
      </c>
      <c r="F105" s="31"/>
      <c r="G105" s="31">
        <f>T!L9</f>
        <v>0</v>
      </c>
      <c r="H105" s="31"/>
      <c r="I105" s="59">
        <f>T!P9</f>
        <v>32</v>
      </c>
      <c r="J105" s="59"/>
      <c r="K105" s="59">
        <f>T!T9</f>
        <v>24</v>
      </c>
      <c r="L105" s="59"/>
      <c r="M105" s="31"/>
      <c r="N105" s="59"/>
      <c r="O105" s="31"/>
      <c r="P105" s="59"/>
      <c r="Q105" s="31"/>
      <c r="R105" s="31"/>
      <c r="S105" s="31"/>
      <c r="T105" s="59"/>
    </row>
    <row r="106" spans="2:20" ht="12.75" hidden="1" outlineLevel="1">
      <c r="B106" s="20">
        <v>3006</v>
      </c>
      <c r="C106" s="21" t="s">
        <v>214</v>
      </c>
      <c r="D106" s="21" t="s">
        <v>225</v>
      </c>
      <c r="E106" s="31">
        <f>T!H7</f>
        <v>60.67</v>
      </c>
      <c r="F106" s="31"/>
      <c r="G106" s="31">
        <f>T!L7</f>
        <v>45.5</v>
      </c>
      <c r="H106" s="31"/>
      <c r="I106" s="59">
        <f>T!P7</f>
        <v>26</v>
      </c>
      <c r="J106" s="59"/>
      <c r="K106" s="59">
        <f>T!T7</f>
        <v>29</v>
      </c>
      <c r="L106" s="59"/>
      <c r="M106" s="31"/>
      <c r="N106" s="59"/>
      <c r="O106" s="31"/>
      <c r="P106" s="59"/>
      <c r="Q106" s="31"/>
      <c r="R106" s="31"/>
      <c r="S106" s="31"/>
      <c r="T106" s="59"/>
    </row>
    <row r="107" spans="3:20" ht="12.75" collapsed="1">
      <c r="C107" s="7" t="s">
        <v>224</v>
      </c>
      <c r="E107" s="5"/>
      <c r="F107" s="5">
        <f>SUM(E108:E110)</f>
        <v>74.8</v>
      </c>
      <c r="G107" s="5"/>
      <c r="H107" s="5">
        <f>SUM(G108:G110)</f>
        <v>164.62</v>
      </c>
      <c r="I107" s="34"/>
      <c r="J107" s="34">
        <f>SUM(I108:I110)</f>
        <v>116</v>
      </c>
      <c r="K107" s="34"/>
      <c r="L107" s="34">
        <f>SUM(K108:K110)</f>
        <v>94</v>
      </c>
      <c r="M107" s="5">
        <f>SUM(F107,H107,J107,L107)</f>
        <v>449.42</v>
      </c>
      <c r="N107" s="34">
        <v>27</v>
      </c>
      <c r="O107" s="5"/>
      <c r="P107" s="34"/>
      <c r="Q107" s="5">
        <f>SUM(O107,P108,P109,P110)</f>
        <v>0</v>
      </c>
      <c r="R107" s="5">
        <f>360-Q107</f>
        <v>360</v>
      </c>
      <c r="S107" s="28">
        <f>SUM(M107,R107)</f>
        <v>809.4200000000001</v>
      </c>
      <c r="T107" s="34"/>
    </row>
    <row r="108" spans="2:20" ht="12.75" hidden="1" outlineLevel="1">
      <c r="B108" s="14">
        <v>5514</v>
      </c>
      <c r="C108" s="25" t="s">
        <v>50</v>
      </c>
      <c r="D108" s="25" t="s">
        <v>292</v>
      </c>
      <c r="E108" s="29">
        <f>M!H16</f>
        <v>0</v>
      </c>
      <c r="F108" s="29"/>
      <c r="G108" s="29">
        <f>M!L16</f>
        <v>49</v>
      </c>
      <c r="H108" s="29"/>
      <c r="I108" s="58">
        <f>M!P16</f>
        <v>47</v>
      </c>
      <c r="J108" s="58"/>
      <c r="K108" s="58">
        <f>M!T16</f>
        <v>17</v>
      </c>
      <c r="L108" s="58"/>
      <c r="M108" s="29"/>
      <c r="N108" s="58"/>
      <c r="O108" s="29"/>
      <c r="P108" s="58"/>
      <c r="Q108" s="29"/>
      <c r="R108" s="29"/>
      <c r="S108" s="29"/>
      <c r="T108" s="58"/>
    </row>
    <row r="109" spans="2:20" ht="12.75" hidden="1" outlineLevel="1">
      <c r="B109" s="17">
        <v>4012</v>
      </c>
      <c r="C109" s="26" t="s">
        <v>26</v>
      </c>
      <c r="D109" s="18" t="s">
        <v>52</v>
      </c>
      <c r="E109" s="30">
        <f>S!H14</f>
        <v>74.8</v>
      </c>
      <c r="F109" s="30"/>
      <c r="G109" s="30">
        <f>S!L14</f>
        <v>60.84</v>
      </c>
      <c r="H109" s="30"/>
      <c r="I109" s="57">
        <f>S!P14</f>
        <v>41</v>
      </c>
      <c r="J109" s="57"/>
      <c r="K109" s="57">
        <f>S!T14</f>
        <v>33</v>
      </c>
      <c r="L109" s="57"/>
      <c r="M109" s="30"/>
      <c r="N109" s="57"/>
      <c r="O109" s="30"/>
      <c r="P109" s="57"/>
      <c r="Q109" s="30"/>
      <c r="R109" s="30"/>
      <c r="S109" s="30"/>
      <c r="T109" s="57"/>
    </row>
    <row r="110" spans="2:20" ht="12.75" hidden="1" outlineLevel="1">
      <c r="B110" s="17">
        <v>4034</v>
      </c>
      <c r="C110" s="18" t="s">
        <v>30</v>
      </c>
      <c r="D110" s="18" t="s">
        <v>294</v>
      </c>
      <c r="E110" s="30">
        <f>S!H36</f>
        <v>0</v>
      </c>
      <c r="F110" s="30"/>
      <c r="G110" s="30">
        <f>S!L36</f>
        <v>54.78</v>
      </c>
      <c r="H110" s="30"/>
      <c r="I110" s="57">
        <f>S!P36</f>
        <v>28</v>
      </c>
      <c r="J110" s="57"/>
      <c r="K110" s="57">
        <f>S!T36</f>
        <v>44</v>
      </c>
      <c r="L110" s="57"/>
      <c r="M110" s="30"/>
      <c r="N110" s="57"/>
      <c r="O110" s="30"/>
      <c r="P110" s="57"/>
      <c r="Q110" s="30"/>
      <c r="R110" s="30"/>
      <c r="S110" s="30"/>
      <c r="T110" s="57"/>
    </row>
    <row r="111" spans="3:20" ht="12.75" collapsed="1">
      <c r="C111" s="7" t="s">
        <v>300</v>
      </c>
      <c r="E111" s="5"/>
      <c r="F111" s="5">
        <f>SUM(E112:E114)</f>
        <v>129.67000000000002</v>
      </c>
      <c r="G111" s="5"/>
      <c r="H111" s="5">
        <f>SUM(G112:G114)</f>
        <v>126.31</v>
      </c>
      <c r="I111" s="34"/>
      <c r="J111" s="34">
        <f>SUM(I112:I114)</f>
        <v>90</v>
      </c>
      <c r="K111" s="34"/>
      <c r="L111" s="34">
        <f>SUM(K112:K114)</f>
        <v>90</v>
      </c>
      <c r="M111" s="5">
        <f>SUM(F111,H111,J111,L111)</f>
        <v>435.98</v>
      </c>
      <c r="N111" s="34">
        <v>28</v>
      </c>
      <c r="O111" s="28"/>
      <c r="P111" s="60"/>
      <c r="Q111" s="5">
        <f>SUM(O111,P112,P113,P114)</f>
        <v>0</v>
      </c>
      <c r="R111" s="5">
        <f>360-Q111</f>
        <v>360</v>
      </c>
      <c r="S111" s="28">
        <f>SUM(M111,R111)</f>
        <v>795.98</v>
      </c>
      <c r="T111" s="60"/>
    </row>
    <row r="112" spans="2:20" ht="12.75" hidden="1" outlineLevel="1">
      <c r="B112" s="14">
        <v>5527</v>
      </c>
      <c r="C112" s="13" t="s">
        <v>196</v>
      </c>
      <c r="D112" s="13" t="s">
        <v>197</v>
      </c>
      <c r="E112" s="29">
        <f>M!H29</f>
        <v>54.97</v>
      </c>
      <c r="F112" s="29"/>
      <c r="G112" s="29">
        <f>M!L29</f>
        <v>0</v>
      </c>
      <c r="H112" s="29"/>
      <c r="I112" s="58">
        <f>M!P29</f>
        <v>13</v>
      </c>
      <c r="J112" s="58"/>
      <c r="K112" s="58">
        <f>M!T29</f>
        <v>33</v>
      </c>
      <c r="L112" s="58"/>
      <c r="M112" s="29"/>
      <c r="N112" s="58"/>
      <c r="O112" s="29"/>
      <c r="P112" s="58"/>
      <c r="Q112" s="29"/>
      <c r="R112" s="29"/>
      <c r="S112" s="29"/>
      <c r="T112" s="58"/>
    </row>
    <row r="113" spans="2:20" ht="12.75" hidden="1" outlineLevel="1">
      <c r="B113" s="17">
        <v>4017</v>
      </c>
      <c r="C113" s="18" t="s">
        <v>305</v>
      </c>
      <c r="D113" s="18" t="s">
        <v>306</v>
      </c>
      <c r="E113" s="30">
        <f>S!H19</f>
        <v>74.7</v>
      </c>
      <c r="F113" s="30"/>
      <c r="G113" s="30">
        <f>S!L19</f>
        <v>62.5</v>
      </c>
      <c r="H113" s="30"/>
      <c r="I113" s="57">
        <f>S!P19</f>
        <v>41</v>
      </c>
      <c r="J113" s="57"/>
      <c r="K113" s="57">
        <f>S!T19</f>
        <v>26</v>
      </c>
      <c r="L113" s="57"/>
      <c r="M113" s="30"/>
      <c r="N113" s="57"/>
      <c r="O113" s="30"/>
      <c r="P113" s="57"/>
      <c r="Q113" s="30"/>
      <c r="R113" s="30"/>
      <c r="S113" s="30"/>
      <c r="T113" s="57"/>
    </row>
    <row r="114" spans="2:20" ht="12.75" hidden="1" outlineLevel="1">
      <c r="B114" s="17">
        <v>4041</v>
      </c>
      <c r="C114" s="18" t="s">
        <v>301</v>
      </c>
      <c r="D114" s="18" t="s">
        <v>307</v>
      </c>
      <c r="E114" s="30">
        <f>S!H43</f>
        <v>0</v>
      </c>
      <c r="F114" s="30"/>
      <c r="G114" s="30">
        <f>S!L43</f>
        <v>63.81</v>
      </c>
      <c r="H114" s="30"/>
      <c r="I114" s="57">
        <f>S!P43</f>
        <v>36</v>
      </c>
      <c r="J114" s="57"/>
      <c r="K114" s="57">
        <f>S!T43</f>
        <v>31</v>
      </c>
      <c r="L114" s="57"/>
      <c r="M114" s="30"/>
      <c r="N114" s="57"/>
      <c r="O114" s="30"/>
      <c r="P114" s="57"/>
      <c r="Q114" s="30"/>
      <c r="R114" s="30"/>
      <c r="S114" s="30"/>
      <c r="T114" s="57"/>
    </row>
    <row r="115" spans="3:20" ht="12.75" collapsed="1">
      <c r="C115" s="7" t="s">
        <v>272</v>
      </c>
      <c r="E115" s="5"/>
      <c r="F115" s="5">
        <f>SUM(E116:E118)</f>
        <v>98.28</v>
      </c>
      <c r="G115" s="5"/>
      <c r="H115" s="5">
        <f>SUM(G116:G118)</f>
        <v>122.69</v>
      </c>
      <c r="I115" s="34"/>
      <c r="J115" s="34">
        <f>SUM(I116:I118)</f>
        <v>127</v>
      </c>
      <c r="K115" s="34"/>
      <c r="L115" s="34">
        <f>SUM(K116:K118)</f>
        <v>74</v>
      </c>
      <c r="M115" s="5">
        <f>SUM(F115,H115,J115,L115)</f>
        <v>421.97</v>
      </c>
      <c r="N115" s="34">
        <v>29</v>
      </c>
      <c r="O115" s="5"/>
      <c r="P115" s="34"/>
      <c r="Q115" s="5">
        <f>SUM(O115,P116,P117,P118)</f>
        <v>0</v>
      </c>
      <c r="R115" s="5">
        <f>360-Q115</f>
        <v>360</v>
      </c>
      <c r="S115" s="28">
        <f>SUM(M115,R115)</f>
        <v>781.97</v>
      </c>
      <c r="T115" s="34"/>
    </row>
    <row r="116" spans="2:20" ht="12.75" hidden="1" outlineLevel="1">
      <c r="B116" s="15">
        <v>6513</v>
      </c>
      <c r="C116" s="43" t="s">
        <v>123</v>
      </c>
      <c r="D116" s="43" t="s">
        <v>124</v>
      </c>
      <c r="E116" s="32">
        <f>L!H14</f>
        <v>0</v>
      </c>
      <c r="F116" s="32"/>
      <c r="G116" s="32">
        <f>L!L14</f>
        <v>62.56</v>
      </c>
      <c r="H116" s="32"/>
      <c r="I116" s="56">
        <f>L!P14</f>
        <v>51</v>
      </c>
      <c r="J116" s="56"/>
      <c r="K116" s="56">
        <f>L!T14</f>
        <v>32</v>
      </c>
      <c r="L116" s="56"/>
      <c r="M116" s="32"/>
      <c r="N116" s="56"/>
      <c r="O116" s="32"/>
      <c r="P116" s="56"/>
      <c r="Q116" s="32"/>
      <c r="R116" s="32"/>
      <c r="S116" s="32"/>
      <c r="T116" s="56"/>
    </row>
    <row r="117" spans="2:20" ht="12.75" hidden="1" outlineLevel="1">
      <c r="B117" s="15">
        <v>6522</v>
      </c>
      <c r="C117" s="11" t="s">
        <v>190</v>
      </c>
      <c r="D117" s="11" t="s">
        <v>279</v>
      </c>
      <c r="E117" s="32">
        <f>L!H22</f>
        <v>53.52000000000001</v>
      </c>
      <c r="F117" s="32"/>
      <c r="G117" s="32">
        <f>L!L22</f>
        <v>0</v>
      </c>
      <c r="H117" s="32"/>
      <c r="I117" s="56">
        <f>L!P22</f>
        <v>40</v>
      </c>
      <c r="J117" s="56"/>
      <c r="K117" s="56">
        <f>L!T22</f>
        <v>42</v>
      </c>
      <c r="L117" s="56"/>
      <c r="M117" s="32"/>
      <c r="N117" s="56"/>
      <c r="O117" s="32"/>
      <c r="P117" s="56"/>
      <c r="Q117" s="32"/>
      <c r="R117" s="32"/>
      <c r="S117" s="32"/>
      <c r="T117" s="56"/>
    </row>
    <row r="118" spans="2:20" ht="12.75" hidden="1" outlineLevel="1">
      <c r="B118" s="17">
        <v>4010</v>
      </c>
      <c r="C118" s="18" t="s">
        <v>280</v>
      </c>
      <c r="D118" s="18" t="s">
        <v>281</v>
      </c>
      <c r="E118" s="30">
        <f>S!H12</f>
        <v>44.75999999999999</v>
      </c>
      <c r="F118" s="30"/>
      <c r="G118" s="30">
        <f>S!L12</f>
        <v>60.13</v>
      </c>
      <c r="H118" s="30"/>
      <c r="I118" s="57">
        <f>S!P12</f>
        <v>36</v>
      </c>
      <c r="J118" s="57"/>
      <c r="K118" s="57">
        <f>S!T12</f>
        <v>0</v>
      </c>
      <c r="L118" s="57"/>
      <c r="M118" s="30"/>
      <c r="N118" s="57"/>
      <c r="O118" s="30"/>
      <c r="P118" s="57"/>
      <c r="Q118" s="30"/>
      <c r="R118" s="30"/>
      <c r="S118" s="30"/>
      <c r="T118" s="57"/>
    </row>
    <row r="119" spans="3:20" ht="12.75" collapsed="1">
      <c r="C119" s="7" t="s">
        <v>260</v>
      </c>
      <c r="D119" s="1"/>
      <c r="E119" s="5"/>
      <c r="F119" s="28">
        <f>SUM(E120:E122)</f>
        <v>80.87</v>
      </c>
      <c r="G119" s="5"/>
      <c r="H119" s="28">
        <f>SUM(G120:G122)</f>
        <v>189.53</v>
      </c>
      <c r="I119" s="34"/>
      <c r="J119" s="60">
        <f>SUM(I120:I122)</f>
        <v>70</v>
      </c>
      <c r="K119" s="34"/>
      <c r="L119" s="60">
        <f>SUM(K120:K122)</f>
        <v>78</v>
      </c>
      <c r="M119" s="28">
        <f>SUM(F119,H119,J119,L119)</f>
        <v>418.4</v>
      </c>
      <c r="N119" s="34">
        <v>30</v>
      </c>
      <c r="O119" s="5"/>
      <c r="P119" s="34"/>
      <c r="Q119" s="5">
        <f>SUM(O119,P120,P121,P122)</f>
        <v>0</v>
      </c>
      <c r="R119" s="5">
        <f>360-Q119</f>
        <v>360</v>
      </c>
      <c r="S119" s="28">
        <f>SUM(M119,R119)</f>
        <v>778.4</v>
      </c>
      <c r="T119" s="34"/>
    </row>
    <row r="120" spans="2:20" ht="12.75" hidden="1" outlineLevel="1">
      <c r="B120" s="14">
        <v>5519</v>
      </c>
      <c r="C120" s="13" t="s">
        <v>71</v>
      </c>
      <c r="D120" s="13" t="s">
        <v>345</v>
      </c>
      <c r="E120" s="29">
        <f>M!H21</f>
        <v>0</v>
      </c>
      <c r="F120" s="29"/>
      <c r="G120" s="29">
        <f>M!L21</f>
        <v>70.87</v>
      </c>
      <c r="H120" s="29"/>
      <c r="I120" s="58">
        <f>M!P21</f>
        <v>35</v>
      </c>
      <c r="J120" s="58"/>
      <c r="K120" s="58">
        <f>M!T21</f>
        <v>26</v>
      </c>
      <c r="L120" s="58"/>
      <c r="M120" s="29"/>
      <c r="N120" s="58"/>
      <c r="O120" s="29"/>
      <c r="P120" s="58"/>
      <c r="Q120" s="29"/>
      <c r="R120" s="29"/>
      <c r="S120" s="29"/>
      <c r="T120" s="58"/>
    </row>
    <row r="121" spans="2:20" ht="12.75" hidden="1" outlineLevel="1">
      <c r="B121" s="14">
        <v>5533</v>
      </c>
      <c r="C121" s="13" t="s">
        <v>257</v>
      </c>
      <c r="D121" s="13" t="s">
        <v>263</v>
      </c>
      <c r="E121" s="29">
        <f>M!H35</f>
        <v>0</v>
      </c>
      <c r="F121" s="29"/>
      <c r="G121" s="29">
        <f>M!L35</f>
        <v>51.5</v>
      </c>
      <c r="H121" s="29"/>
      <c r="I121" s="58">
        <f>M!P35</f>
        <v>35</v>
      </c>
      <c r="J121" s="58"/>
      <c r="K121" s="58">
        <f>M!T35</f>
        <v>1</v>
      </c>
      <c r="L121" s="58"/>
      <c r="M121" s="29"/>
      <c r="N121" s="58"/>
      <c r="O121" s="29"/>
      <c r="P121" s="58"/>
      <c r="Q121" s="29"/>
      <c r="R121" s="29"/>
      <c r="S121" s="29"/>
      <c r="T121" s="58"/>
    </row>
    <row r="122" spans="2:20" ht="12.75" hidden="1" outlineLevel="1">
      <c r="B122" s="17">
        <v>4046</v>
      </c>
      <c r="C122" s="18" t="s">
        <v>53</v>
      </c>
      <c r="D122" s="18" t="s">
        <v>141</v>
      </c>
      <c r="E122" s="30">
        <f>S!H48</f>
        <v>80.87</v>
      </c>
      <c r="F122" s="30"/>
      <c r="G122" s="30">
        <f>S!L48</f>
        <v>67.16</v>
      </c>
      <c r="H122" s="30"/>
      <c r="I122" s="57">
        <f>S!P48</f>
        <v>0</v>
      </c>
      <c r="J122" s="57"/>
      <c r="K122" s="57">
        <f>S!T48</f>
        <v>51</v>
      </c>
      <c r="L122" s="57"/>
      <c r="M122" s="30"/>
      <c r="N122" s="57"/>
      <c r="O122" s="30"/>
      <c r="P122" s="57"/>
      <c r="Q122" s="30"/>
      <c r="R122" s="30"/>
      <c r="S122" s="30"/>
      <c r="T122" s="57"/>
    </row>
    <row r="123" spans="3:20" ht="12.75" collapsed="1">
      <c r="C123" s="81" t="s">
        <v>275</v>
      </c>
      <c r="E123" s="5"/>
      <c r="F123" s="5">
        <f>SUM(E124:E126)</f>
        <v>76.83</v>
      </c>
      <c r="G123" s="5"/>
      <c r="H123" s="5">
        <f>SUM(G124:G126)</f>
        <v>131.88</v>
      </c>
      <c r="I123" s="34"/>
      <c r="J123" s="34">
        <f>SUM(I124:I126)</f>
        <v>81</v>
      </c>
      <c r="K123" s="34"/>
      <c r="L123" s="34">
        <f>SUM(K124:K126)</f>
        <v>102</v>
      </c>
      <c r="M123" s="5">
        <f>SUM(F123,H123,J123,L123)</f>
        <v>391.71</v>
      </c>
      <c r="N123" s="34">
        <v>31</v>
      </c>
      <c r="O123" s="5"/>
      <c r="P123" s="34"/>
      <c r="Q123" s="5">
        <f>SUM(O123,P124,P125,P126)</f>
        <v>0</v>
      </c>
      <c r="R123" s="5">
        <f>360-Q123</f>
        <v>360</v>
      </c>
      <c r="S123" s="28">
        <f>SUM(M123,R123)</f>
        <v>751.71</v>
      </c>
      <c r="T123" s="34"/>
    </row>
    <row r="124" spans="2:20" ht="12.75" hidden="1" outlineLevel="1">
      <c r="B124" s="76">
        <v>5532</v>
      </c>
      <c r="C124" s="13" t="s">
        <v>94</v>
      </c>
      <c r="D124" s="13" t="s">
        <v>134</v>
      </c>
      <c r="E124" s="29">
        <f>M!H34</f>
        <v>0</v>
      </c>
      <c r="F124" s="29"/>
      <c r="G124" s="29">
        <f>M!L34</f>
        <v>0</v>
      </c>
      <c r="H124" s="29"/>
      <c r="I124" s="58">
        <f>M!P34</f>
        <v>38</v>
      </c>
      <c r="J124" s="58"/>
      <c r="K124" s="58">
        <f>M!T34</f>
        <v>51</v>
      </c>
      <c r="L124" s="58"/>
      <c r="M124" s="29"/>
      <c r="N124" s="58"/>
      <c r="O124" s="29"/>
      <c r="P124" s="58"/>
      <c r="Q124" s="29"/>
      <c r="R124" s="29"/>
      <c r="S124" s="29"/>
      <c r="T124" s="58"/>
    </row>
    <row r="125" spans="2:20" ht="12.75" hidden="1" outlineLevel="1">
      <c r="B125" s="20">
        <v>3016</v>
      </c>
      <c r="C125" s="21" t="s">
        <v>102</v>
      </c>
      <c r="D125" s="21" t="s">
        <v>103</v>
      </c>
      <c r="E125" s="31">
        <f>T!H16</f>
        <v>76.83</v>
      </c>
      <c r="F125" s="31"/>
      <c r="G125" s="31">
        <f>T!L16</f>
        <v>66.69</v>
      </c>
      <c r="H125" s="31"/>
      <c r="I125" s="59">
        <f>T!P16</f>
        <v>43</v>
      </c>
      <c r="J125" s="59"/>
      <c r="K125" s="59">
        <f>T!T16</f>
        <v>51</v>
      </c>
      <c r="L125" s="59"/>
      <c r="M125" s="31"/>
      <c r="N125" s="59"/>
      <c r="O125" s="31"/>
      <c r="P125" s="59"/>
      <c r="Q125" s="31"/>
      <c r="R125" s="31"/>
      <c r="S125" s="31"/>
      <c r="T125" s="59"/>
    </row>
    <row r="126" spans="2:20" ht="12.75" hidden="1" outlineLevel="1">
      <c r="B126" s="20">
        <v>3020</v>
      </c>
      <c r="C126" s="21" t="s">
        <v>111</v>
      </c>
      <c r="D126" s="21" t="s">
        <v>145</v>
      </c>
      <c r="E126" s="31">
        <f>T!H20</f>
        <v>0</v>
      </c>
      <c r="F126" s="31"/>
      <c r="G126" s="31">
        <f>T!L20</f>
        <v>65.19</v>
      </c>
      <c r="H126" s="31"/>
      <c r="I126" s="59">
        <f>T!P20</f>
        <v>0</v>
      </c>
      <c r="J126" s="59"/>
      <c r="K126" s="59">
        <f>T!T20</f>
        <v>0</v>
      </c>
      <c r="L126" s="59"/>
      <c r="M126" s="31"/>
      <c r="N126" s="59"/>
      <c r="O126" s="31"/>
      <c r="P126" s="59"/>
      <c r="Q126" s="31"/>
      <c r="R126" s="31"/>
      <c r="S126" s="31"/>
      <c r="T126" s="59"/>
    </row>
    <row r="127" spans="3:20" ht="12.75" collapsed="1">
      <c r="C127" s="7" t="s">
        <v>299</v>
      </c>
      <c r="E127" s="5"/>
      <c r="F127" s="5">
        <f>SUM(E128:E130)</f>
        <v>71.02000000000001</v>
      </c>
      <c r="G127" s="5"/>
      <c r="H127" s="5">
        <f>SUM(G128:G130)</f>
        <v>119.6</v>
      </c>
      <c r="I127" s="34"/>
      <c r="J127" s="34">
        <f>SUM(I128:I130)</f>
        <v>53</v>
      </c>
      <c r="K127" s="34"/>
      <c r="L127" s="34">
        <f>SUM(K128:K130)</f>
        <v>72</v>
      </c>
      <c r="M127" s="5">
        <f>SUM(F127,H127,J127,L127)</f>
        <v>315.62</v>
      </c>
      <c r="N127" s="34">
        <v>33</v>
      </c>
      <c r="O127" s="5"/>
      <c r="P127" s="34"/>
      <c r="Q127" s="5">
        <f>SUM(O127,P128,P129,P130)</f>
        <v>0</v>
      </c>
      <c r="R127" s="5">
        <f>360-Q127</f>
        <v>360</v>
      </c>
      <c r="S127" s="28">
        <f>SUM(M127,R127)</f>
        <v>675.62</v>
      </c>
      <c r="T127" s="34"/>
    </row>
    <row r="128" spans="2:20" ht="12.75" hidden="1" outlineLevel="1">
      <c r="B128" s="15">
        <v>6518</v>
      </c>
      <c r="C128" s="24" t="s">
        <v>301</v>
      </c>
      <c r="D128" s="24" t="s">
        <v>302</v>
      </c>
      <c r="E128" s="32">
        <f>L!H18</f>
        <v>0</v>
      </c>
      <c r="F128" s="32"/>
      <c r="G128" s="32">
        <f>L!L18</f>
        <v>62.1</v>
      </c>
      <c r="H128" s="32"/>
      <c r="I128" s="56">
        <f>L!P18</f>
        <v>21</v>
      </c>
      <c r="J128" s="56"/>
      <c r="K128" s="56">
        <f>L!T18</f>
        <v>36</v>
      </c>
      <c r="L128" s="56"/>
      <c r="M128" s="32"/>
      <c r="N128" s="56"/>
      <c r="O128" s="32"/>
      <c r="P128" s="56"/>
      <c r="Q128" s="32"/>
      <c r="R128" s="32"/>
      <c r="S128" s="32"/>
      <c r="T128" s="56"/>
    </row>
    <row r="129" spans="2:20" ht="12.75" hidden="1" outlineLevel="1">
      <c r="B129" s="17">
        <v>4021</v>
      </c>
      <c r="C129" s="18" t="s">
        <v>195</v>
      </c>
      <c r="D129" s="18" t="s">
        <v>206</v>
      </c>
      <c r="E129" s="30">
        <f>S!H23</f>
        <v>71.02000000000001</v>
      </c>
      <c r="F129" s="30"/>
      <c r="G129" s="30">
        <f>S!L23</f>
        <v>57.5</v>
      </c>
      <c r="H129" s="30"/>
      <c r="I129" s="57">
        <f>S!P23</f>
        <v>16</v>
      </c>
      <c r="J129" s="57"/>
      <c r="K129" s="57">
        <f>S!T23</f>
        <v>36</v>
      </c>
      <c r="L129" s="57"/>
      <c r="M129" s="30"/>
      <c r="N129" s="57"/>
      <c r="O129" s="30"/>
      <c r="P129" s="57"/>
      <c r="Q129" s="30"/>
      <c r="R129" s="30"/>
      <c r="S129" s="30"/>
      <c r="T129" s="57"/>
    </row>
    <row r="130" spans="2:20" ht="12.75" hidden="1" outlineLevel="1">
      <c r="B130" s="17">
        <v>4039</v>
      </c>
      <c r="C130" s="18" t="s">
        <v>303</v>
      </c>
      <c r="D130" s="18" t="s">
        <v>304</v>
      </c>
      <c r="E130" s="30">
        <f>S!H41</f>
        <v>0</v>
      </c>
      <c r="F130" s="30"/>
      <c r="G130" s="30">
        <f>S!L41</f>
        <v>0</v>
      </c>
      <c r="H130" s="30"/>
      <c r="I130" s="57">
        <f>S!P41</f>
        <v>16</v>
      </c>
      <c r="J130" s="57"/>
      <c r="K130" s="57">
        <f>S!T41</f>
        <v>0</v>
      </c>
      <c r="L130" s="57"/>
      <c r="M130" s="30"/>
      <c r="N130" s="57"/>
      <c r="O130" s="30"/>
      <c r="P130" s="57"/>
      <c r="Q130" s="30"/>
      <c r="R130" s="30"/>
      <c r="S130" s="30"/>
      <c r="T130" s="57"/>
    </row>
    <row r="131" spans="3:20" ht="12.75" collapsed="1">
      <c r="C131" s="7" t="s">
        <v>308</v>
      </c>
      <c r="E131" s="5"/>
      <c r="F131" s="5">
        <f>SUM(E132:E134)</f>
        <v>54.43000000000001</v>
      </c>
      <c r="G131" s="5"/>
      <c r="H131" s="5">
        <f>SUM(G132:G134)</f>
        <v>71.03</v>
      </c>
      <c r="I131" s="34"/>
      <c r="J131" s="34">
        <f>SUM(I132:I134)</f>
        <v>47</v>
      </c>
      <c r="K131" s="34"/>
      <c r="L131" s="34">
        <f>SUM(K132:K134)</f>
        <v>74</v>
      </c>
      <c r="M131" s="5">
        <f>SUM(F131,H131,J131,L131)</f>
        <v>246.46</v>
      </c>
      <c r="N131" s="34">
        <v>34</v>
      </c>
      <c r="O131" s="5"/>
      <c r="P131" s="34"/>
      <c r="Q131" s="5">
        <f>SUM(O131,P132,P133,P134)</f>
        <v>0</v>
      </c>
      <c r="R131" s="5">
        <f>360-Q131</f>
        <v>360</v>
      </c>
      <c r="S131" s="28">
        <f>SUM(M131,R131)</f>
        <v>606.46</v>
      </c>
      <c r="T131" s="34"/>
    </row>
    <row r="132" spans="2:20" ht="12.75" hidden="1" outlineLevel="1">
      <c r="B132" s="15">
        <v>5515</v>
      </c>
      <c r="C132" s="11" t="s">
        <v>309</v>
      </c>
      <c r="D132" s="11" t="s">
        <v>310</v>
      </c>
      <c r="E132" s="32">
        <f>L!H16</f>
        <v>0</v>
      </c>
      <c r="F132" s="32"/>
      <c r="G132" s="32">
        <f>L!L16</f>
        <v>0</v>
      </c>
      <c r="H132" s="32"/>
      <c r="I132" s="56">
        <f>L!P16</f>
        <v>21</v>
      </c>
      <c r="J132" s="56"/>
      <c r="K132" s="56">
        <f>L!T12</f>
        <v>48</v>
      </c>
      <c r="L132" s="56"/>
      <c r="M132" s="32"/>
      <c r="N132" s="56"/>
      <c r="O132" s="32"/>
      <c r="P132" s="56"/>
      <c r="Q132" s="32"/>
      <c r="R132" s="32"/>
      <c r="S132" s="32"/>
      <c r="T132" s="56"/>
    </row>
    <row r="133" spans="2:20" ht="12.75" hidden="1" outlineLevel="1">
      <c r="B133" s="17">
        <v>4009</v>
      </c>
      <c r="C133" s="18" t="s">
        <v>311</v>
      </c>
      <c r="D133" s="18" t="s">
        <v>312</v>
      </c>
      <c r="E133" s="30">
        <f>S!H11</f>
        <v>54.43000000000001</v>
      </c>
      <c r="F133" s="30"/>
      <c r="G133" s="30">
        <f>S!L11</f>
        <v>40.53</v>
      </c>
      <c r="H133" s="30"/>
      <c r="I133" s="57">
        <f>S!P11</f>
        <v>26</v>
      </c>
      <c r="J133" s="57"/>
      <c r="K133" s="57">
        <f>S!T11</f>
        <v>26</v>
      </c>
      <c r="L133" s="57"/>
      <c r="M133" s="30"/>
      <c r="N133" s="57"/>
      <c r="O133" s="30"/>
      <c r="P133" s="57"/>
      <c r="Q133" s="30"/>
      <c r="R133" s="30"/>
      <c r="S133" s="30"/>
      <c r="T133" s="57"/>
    </row>
    <row r="134" spans="2:20" ht="12.75" hidden="1" outlineLevel="1">
      <c r="B134" s="17">
        <v>4048</v>
      </c>
      <c r="C134" s="18" t="s">
        <v>313</v>
      </c>
      <c r="D134" s="18" t="s">
        <v>314</v>
      </c>
      <c r="E134" s="30">
        <f>S!H50</f>
        <v>0</v>
      </c>
      <c r="F134" s="30"/>
      <c r="G134" s="30">
        <f>S!L50</f>
        <v>30.5</v>
      </c>
      <c r="H134" s="30"/>
      <c r="I134" s="57">
        <f>S!P50</f>
        <v>0</v>
      </c>
      <c r="J134" s="57"/>
      <c r="K134" s="57">
        <f>S!T50</f>
        <v>0</v>
      </c>
      <c r="L134" s="57"/>
      <c r="M134" s="30"/>
      <c r="N134" s="57"/>
      <c r="O134" s="30"/>
      <c r="P134" s="57"/>
      <c r="Q134" s="30"/>
      <c r="R134" s="30"/>
      <c r="S134" s="30"/>
      <c r="T134" s="57"/>
    </row>
    <row r="135" spans="3:20" ht="12.75" collapsed="1">
      <c r="C135" s="7" t="s">
        <v>273</v>
      </c>
      <c r="E135" s="5"/>
      <c r="F135" s="5">
        <f>SUM(E136:E138)</f>
        <v>0</v>
      </c>
      <c r="G135" s="5"/>
      <c r="H135" s="5">
        <f>SUM(G136:G138)</f>
        <v>115.91</v>
      </c>
      <c r="I135" s="34"/>
      <c r="J135" s="34">
        <f>SUM(I136:I138)</f>
        <v>41</v>
      </c>
      <c r="K135" s="34"/>
      <c r="L135" s="34">
        <f>SUM(K136:K138)</f>
        <v>78</v>
      </c>
      <c r="M135" s="5">
        <f>SUM(F135,H135,J135,L135)</f>
        <v>234.91</v>
      </c>
      <c r="N135" s="34">
        <v>35</v>
      </c>
      <c r="O135" s="5"/>
      <c r="P135" s="34"/>
      <c r="Q135" s="5">
        <f>SUM(O135,P136,P137,P138)</f>
        <v>0</v>
      </c>
      <c r="R135" s="5">
        <f>360-Q135</f>
        <v>360</v>
      </c>
      <c r="S135" s="28">
        <f>SUM(M135,R135)</f>
        <v>594.91</v>
      </c>
      <c r="T135" s="34"/>
    </row>
    <row r="136" spans="2:20" ht="12.75" hidden="1" outlineLevel="1">
      <c r="B136" s="17">
        <v>4036</v>
      </c>
      <c r="C136" s="18" t="s">
        <v>123</v>
      </c>
      <c r="D136" s="18" t="s">
        <v>332</v>
      </c>
      <c r="E136" s="30">
        <f>S!H38</f>
        <v>0</v>
      </c>
      <c r="F136" s="30"/>
      <c r="G136" s="30">
        <f>S!L38</f>
        <v>0</v>
      </c>
      <c r="H136" s="30"/>
      <c r="I136" s="57">
        <f>S!P38</f>
        <v>0</v>
      </c>
      <c r="J136" s="57"/>
      <c r="K136" s="57">
        <f>S!T38</f>
        <v>0</v>
      </c>
      <c r="L136" s="57"/>
      <c r="M136" s="30"/>
      <c r="N136" s="57"/>
      <c r="O136" s="30"/>
      <c r="P136" s="57"/>
      <c r="Q136" s="30"/>
      <c r="R136" s="30"/>
      <c r="S136" s="30"/>
      <c r="T136" s="57"/>
    </row>
    <row r="137" spans="2:20" ht="12.75" hidden="1" outlineLevel="1">
      <c r="B137" s="14">
        <v>5515</v>
      </c>
      <c r="C137" s="13" t="s">
        <v>190</v>
      </c>
      <c r="D137" s="13" t="s">
        <v>191</v>
      </c>
      <c r="E137" s="29">
        <f>M!H17</f>
        <v>0</v>
      </c>
      <c r="F137" s="29"/>
      <c r="G137" s="29">
        <f>M!L17</f>
        <v>64.25</v>
      </c>
      <c r="H137" s="29"/>
      <c r="I137" s="58">
        <f>M!P17</f>
        <v>41</v>
      </c>
      <c r="J137" s="58"/>
      <c r="K137" s="58">
        <f>M!T17</f>
        <v>42</v>
      </c>
      <c r="L137" s="58"/>
      <c r="M137" s="29"/>
      <c r="N137" s="58"/>
      <c r="O137" s="29"/>
      <c r="P137" s="58"/>
      <c r="Q137" s="29"/>
      <c r="R137" s="29"/>
      <c r="S137" s="29"/>
      <c r="T137" s="58"/>
    </row>
    <row r="138" spans="2:20" ht="12.75" hidden="1" outlineLevel="1">
      <c r="B138" s="17">
        <v>4050</v>
      </c>
      <c r="C138" s="18" t="s">
        <v>117</v>
      </c>
      <c r="D138" s="18" t="s">
        <v>282</v>
      </c>
      <c r="E138" s="30">
        <f>S!H52</f>
        <v>0</v>
      </c>
      <c r="F138" s="30"/>
      <c r="G138" s="30">
        <f>S!L52</f>
        <v>51.66</v>
      </c>
      <c r="H138" s="30"/>
      <c r="I138" s="57">
        <f>S!P52</f>
        <v>0</v>
      </c>
      <c r="J138" s="57"/>
      <c r="K138" s="57">
        <f>S!T52</f>
        <v>36</v>
      </c>
      <c r="L138" s="57"/>
      <c r="M138" s="30"/>
      <c r="N138" s="57"/>
      <c r="O138" s="30"/>
      <c r="P138" s="57"/>
      <c r="Q138" s="30"/>
      <c r="R138" s="30"/>
      <c r="S138" s="30"/>
      <c r="T138" s="57"/>
    </row>
  </sheetData>
  <mergeCells count="5">
    <mergeCell ref="O1:T1"/>
    <mergeCell ref="E1:F1"/>
    <mergeCell ref="G1:H1"/>
    <mergeCell ref="I1:J1"/>
    <mergeCell ref="K1:L1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workbookViewId="0" topLeftCell="A1">
      <pane xSplit="3" topLeftCell="D1" activePane="topRight" state="frozen"/>
      <selection pane="topLeft" activeCell="A1" sqref="A1"/>
      <selection pane="topRight" activeCell="B26" sqref="B26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625" style="0" bestFit="1" customWidth="1"/>
    <col min="4" max="4" width="23.125" style="1" bestFit="1" customWidth="1"/>
    <col min="13" max="13" width="11.375" style="0" customWidth="1"/>
    <col min="21" max="21" width="12.25390625" style="0" customWidth="1"/>
    <col min="24" max="24" width="10.125" style="0" customWidth="1"/>
  </cols>
  <sheetData>
    <row r="1" spans="5:27" ht="12.75">
      <c r="E1" s="78" t="s">
        <v>20</v>
      </c>
      <c r="F1" s="78"/>
      <c r="G1" s="78"/>
      <c r="H1" s="78"/>
      <c r="I1" s="78" t="s">
        <v>21</v>
      </c>
      <c r="J1" s="78"/>
      <c r="K1" s="78"/>
      <c r="L1" s="78"/>
      <c r="M1" s="78" t="s">
        <v>22</v>
      </c>
      <c r="N1" s="78"/>
      <c r="O1" s="78"/>
      <c r="P1" s="78"/>
      <c r="Q1" s="78" t="s">
        <v>23</v>
      </c>
      <c r="R1" s="78"/>
      <c r="S1" s="78"/>
      <c r="T1" s="78"/>
      <c r="W1" s="78"/>
      <c r="X1" s="78"/>
      <c r="Y1" s="78"/>
      <c r="Z1" s="78"/>
      <c r="AA1" s="78"/>
    </row>
    <row r="2" spans="1:27" ht="28.5" customHeight="1">
      <c r="A2" s="2" t="s">
        <v>0</v>
      </c>
      <c r="B2" s="2" t="s">
        <v>1</v>
      </c>
      <c r="C2" s="2" t="s">
        <v>2</v>
      </c>
      <c r="D2" s="3" t="s">
        <v>5</v>
      </c>
      <c r="E2" s="3" t="s">
        <v>9</v>
      </c>
      <c r="F2" s="3" t="s">
        <v>10</v>
      </c>
      <c r="G2" s="2" t="s">
        <v>11</v>
      </c>
      <c r="H2" s="2" t="s">
        <v>12</v>
      </c>
      <c r="I2" s="3" t="s">
        <v>9</v>
      </c>
      <c r="J2" s="3" t="s">
        <v>10</v>
      </c>
      <c r="K2" s="2" t="s">
        <v>11</v>
      </c>
      <c r="L2" s="2" t="s">
        <v>13</v>
      </c>
      <c r="M2" s="2" t="s">
        <v>9</v>
      </c>
      <c r="N2" s="2" t="s">
        <v>14</v>
      </c>
      <c r="O2" s="2" t="s">
        <v>15</v>
      </c>
      <c r="P2" s="2" t="s">
        <v>16</v>
      </c>
      <c r="Q2" s="2" t="s">
        <v>9</v>
      </c>
      <c r="R2" s="2" t="s">
        <v>14</v>
      </c>
      <c r="S2" s="2" t="s">
        <v>17</v>
      </c>
      <c r="T2" s="2" t="s">
        <v>16</v>
      </c>
      <c r="U2" s="2" t="s">
        <v>18</v>
      </c>
      <c r="V2" s="2"/>
      <c r="W2" s="2"/>
      <c r="X2" s="2"/>
      <c r="Y2" s="2"/>
      <c r="Z2" s="2"/>
      <c r="AA2" s="2"/>
    </row>
    <row r="3" spans="1:21" ht="12.75">
      <c r="A3" s="4">
        <v>6501</v>
      </c>
      <c r="B3" s="1" t="s">
        <v>74</v>
      </c>
      <c r="C3" s="1" t="s">
        <v>351</v>
      </c>
      <c r="D3" s="1" t="s">
        <v>63</v>
      </c>
      <c r="E3" s="5"/>
      <c r="F3" s="34">
        <v>120</v>
      </c>
      <c r="G3" s="5">
        <f>SUM(E3:F3)</f>
        <v>120</v>
      </c>
      <c r="H3" s="5">
        <f>120-G3</f>
        <v>0</v>
      </c>
      <c r="I3" s="5">
        <v>33.13</v>
      </c>
      <c r="J3" s="34">
        <v>0</v>
      </c>
      <c r="K3" s="5">
        <f>SUM(I3:J3)</f>
        <v>33.13</v>
      </c>
      <c r="L3" s="5">
        <f>100-K3</f>
        <v>66.87</v>
      </c>
      <c r="M3" s="5">
        <v>41.44</v>
      </c>
      <c r="N3" s="34">
        <v>29</v>
      </c>
      <c r="O3" s="34">
        <v>8</v>
      </c>
      <c r="P3" s="34">
        <f>SUM(N3:O3)</f>
        <v>37</v>
      </c>
      <c r="Q3" s="5">
        <v>46.09</v>
      </c>
      <c r="R3" s="34">
        <v>24</v>
      </c>
      <c r="S3" s="34">
        <v>14</v>
      </c>
      <c r="T3" s="34">
        <f>SUM(R3:S3)</f>
        <v>38</v>
      </c>
      <c r="U3" s="5">
        <f>SUM(H3,L3,P3,T3)</f>
        <v>141.87</v>
      </c>
    </row>
    <row r="4" spans="1:21" ht="12.75">
      <c r="A4" s="4">
        <v>6502</v>
      </c>
      <c r="B4" s="1" t="s">
        <v>114</v>
      </c>
      <c r="C4" s="1" t="s">
        <v>115</v>
      </c>
      <c r="D4" s="1" t="s">
        <v>323</v>
      </c>
      <c r="E4" s="5">
        <v>38.02</v>
      </c>
      <c r="F4" s="34">
        <v>5</v>
      </c>
      <c r="G4" s="5">
        <f>SUM(E4:F4)</f>
        <v>43.02</v>
      </c>
      <c r="H4" s="5">
        <f>120-G4</f>
        <v>76.97999999999999</v>
      </c>
      <c r="I4" s="5">
        <v>31.65</v>
      </c>
      <c r="J4" s="34">
        <v>5</v>
      </c>
      <c r="K4" s="5">
        <f>SUM(I4:J4)</f>
        <v>36.65</v>
      </c>
      <c r="L4" s="5">
        <f>100-K4</f>
        <v>63.35</v>
      </c>
      <c r="M4" s="5">
        <v>36.47</v>
      </c>
      <c r="N4" s="34">
        <v>29</v>
      </c>
      <c r="O4" s="34">
        <v>18</v>
      </c>
      <c r="P4" s="34">
        <f>SUM(N4:O4)</f>
        <v>47</v>
      </c>
      <c r="Q4" s="5">
        <v>41.86</v>
      </c>
      <c r="R4" s="34">
        <v>16</v>
      </c>
      <c r="S4" s="34">
        <v>27</v>
      </c>
      <c r="T4" s="34">
        <f>SUM(R4:S4)</f>
        <v>43</v>
      </c>
      <c r="U4" s="5">
        <f>SUM(H4,L4,P4,T4)</f>
        <v>230.32999999999998</v>
      </c>
    </row>
    <row r="5" spans="1:27" ht="12.75">
      <c r="A5" s="4">
        <v>6503</v>
      </c>
      <c r="B5" s="1" t="s">
        <v>86</v>
      </c>
      <c r="C5" s="1" t="s">
        <v>163</v>
      </c>
      <c r="D5" s="1" t="s">
        <v>82</v>
      </c>
      <c r="E5" s="5"/>
      <c r="F5" s="34">
        <v>120</v>
      </c>
      <c r="G5" s="5">
        <f>SUM(E5:F5)</f>
        <v>120</v>
      </c>
      <c r="H5" s="5">
        <f>120-G5</f>
        <v>0</v>
      </c>
      <c r="I5" s="5">
        <v>31.16</v>
      </c>
      <c r="J5" s="34">
        <v>5</v>
      </c>
      <c r="K5" s="5">
        <f>SUM(I5:J5)</f>
        <v>36.16</v>
      </c>
      <c r="L5" s="5">
        <f>100-K5</f>
        <v>63.84</v>
      </c>
      <c r="M5" s="51">
        <v>33.49</v>
      </c>
      <c r="N5" s="53">
        <v>28</v>
      </c>
      <c r="O5" s="53">
        <v>18</v>
      </c>
      <c r="P5" s="34">
        <f>SUM(N5:O5)</f>
        <v>46</v>
      </c>
      <c r="Q5" s="51">
        <v>48.25</v>
      </c>
      <c r="R5" s="53">
        <v>10</v>
      </c>
      <c r="S5" s="53">
        <v>14</v>
      </c>
      <c r="T5" s="34">
        <f>SUM(R5:S5)</f>
        <v>24</v>
      </c>
      <c r="U5" s="5">
        <f>SUM(H5,L5,P5,T5)</f>
        <v>133.84</v>
      </c>
      <c r="V5" s="52"/>
      <c r="W5" s="2"/>
      <c r="X5" s="2"/>
      <c r="Y5" s="2"/>
      <c r="Z5" s="2"/>
      <c r="AA5" s="2"/>
    </row>
    <row r="6" spans="1:27" ht="12.75">
      <c r="A6" s="4">
        <v>6504</v>
      </c>
      <c r="B6" s="1" t="s">
        <v>28</v>
      </c>
      <c r="C6" s="1" t="s">
        <v>67</v>
      </c>
      <c r="D6" s="1" t="s">
        <v>352</v>
      </c>
      <c r="E6" s="5">
        <v>44.44</v>
      </c>
      <c r="F6" s="34">
        <v>0</v>
      </c>
      <c r="G6" s="5">
        <f aca="true" t="shared" si="0" ref="G6:G28">SUM(E6:F6)</f>
        <v>44.44</v>
      </c>
      <c r="H6" s="5">
        <f aca="true" t="shared" si="1" ref="H6:H28">120-G6</f>
        <v>75.56</v>
      </c>
      <c r="I6" s="5">
        <v>31.69</v>
      </c>
      <c r="J6" s="34">
        <v>5</v>
      </c>
      <c r="K6" s="5">
        <f aca="true" t="shared" si="2" ref="K6:K28">SUM(I6:J6)</f>
        <v>36.69</v>
      </c>
      <c r="L6" s="5">
        <f aca="true" t="shared" si="3" ref="L6:L28">100-K6</f>
        <v>63.31</v>
      </c>
      <c r="M6" s="5">
        <v>33.29</v>
      </c>
      <c r="N6" s="34">
        <v>29</v>
      </c>
      <c r="O6" s="34">
        <v>18</v>
      </c>
      <c r="P6" s="34">
        <f aca="true" t="shared" si="4" ref="P6:P28">SUM(N6:O6)</f>
        <v>47</v>
      </c>
      <c r="Q6" s="5">
        <v>45.07</v>
      </c>
      <c r="R6" s="34">
        <v>21</v>
      </c>
      <c r="S6" s="34">
        <v>20</v>
      </c>
      <c r="T6" s="34">
        <f aca="true" t="shared" si="5" ref="T6:T28">SUM(R6:S6)</f>
        <v>41</v>
      </c>
      <c r="U6" s="5">
        <f aca="true" t="shared" si="6" ref="U6:U28">SUM(H6,L6,P6,T6)</f>
        <v>226.87</v>
      </c>
      <c r="V6" s="52"/>
      <c r="W6" s="2"/>
      <c r="X6" s="2"/>
      <c r="Y6" s="2"/>
      <c r="Z6" s="2"/>
      <c r="AA6" s="2"/>
    </row>
    <row r="7" spans="1:27" s="8" customFormat="1" ht="12.75">
      <c r="A7" s="4">
        <v>6505</v>
      </c>
      <c r="B7" s="1" t="s">
        <v>76</v>
      </c>
      <c r="C7" s="1" t="s">
        <v>130</v>
      </c>
      <c r="D7" s="1" t="s">
        <v>133</v>
      </c>
      <c r="E7" s="5">
        <v>37.07</v>
      </c>
      <c r="F7" s="34">
        <v>0</v>
      </c>
      <c r="G7" s="5">
        <f>SUM(E7:F7)</f>
        <v>37.07</v>
      </c>
      <c r="H7" s="5">
        <f>120-G7</f>
        <v>82.93</v>
      </c>
      <c r="I7" s="5">
        <v>28.25</v>
      </c>
      <c r="J7" s="34">
        <v>0</v>
      </c>
      <c r="K7" s="5">
        <f>SUM(I7:J7)</f>
        <v>28.25</v>
      </c>
      <c r="L7" s="5">
        <f>100-K7</f>
        <v>71.75</v>
      </c>
      <c r="M7" s="51">
        <v>36.34</v>
      </c>
      <c r="N7" s="53">
        <v>36</v>
      </c>
      <c r="O7" s="53">
        <v>18</v>
      </c>
      <c r="P7" s="34">
        <f>SUM(N7:O7)</f>
        <v>54</v>
      </c>
      <c r="Q7" s="51">
        <v>36.12</v>
      </c>
      <c r="R7" s="53">
        <v>21</v>
      </c>
      <c r="S7" s="53">
        <v>27</v>
      </c>
      <c r="T7" s="34">
        <f>SUM(R7:S7)</f>
        <v>48</v>
      </c>
      <c r="U7" s="5">
        <f>SUM(H7,L7,P7,T7)</f>
        <v>256.68</v>
      </c>
      <c r="V7" s="40"/>
      <c r="W7" s="5"/>
      <c r="X7" s="5"/>
      <c r="Y7" s="34"/>
      <c r="Z7" s="5"/>
      <c r="AA7" s="36"/>
    </row>
    <row r="8" spans="1:27" ht="12.75">
      <c r="A8" s="4">
        <v>6507</v>
      </c>
      <c r="B8" s="1" t="s">
        <v>57</v>
      </c>
      <c r="C8" s="1" t="s">
        <v>353</v>
      </c>
      <c r="D8" s="1" t="s">
        <v>63</v>
      </c>
      <c r="E8" s="5">
        <v>61.68</v>
      </c>
      <c r="F8" s="34">
        <v>10</v>
      </c>
      <c r="G8" s="5">
        <f t="shared" si="0"/>
        <v>71.68</v>
      </c>
      <c r="H8" s="5">
        <f t="shared" si="1"/>
        <v>48.31999999999999</v>
      </c>
      <c r="I8" s="5">
        <v>51.62</v>
      </c>
      <c r="J8" s="34">
        <v>10</v>
      </c>
      <c r="K8" s="5">
        <f t="shared" si="2"/>
        <v>61.62</v>
      </c>
      <c r="L8" s="5">
        <f t="shared" si="3"/>
        <v>38.38</v>
      </c>
      <c r="M8" s="5">
        <v>42.22</v>
      </c>
      <c r="N8" s="34">
        <v>22</v>
      </c>
      <c r="O8" s="34">
        <v>5</v>
      </c>
      <c r="P8" s="34">
        <f t="shared" si="4"/>
        <v>27</v>
      </c>
      <c r="Q8" s="5">
        <v>57.96</v>
      </c>
      <c r="R8" s="34">
        <v>23</v>
      </c>
      <c r="S8" s="34">
        <v>9</v>
      </c>
      <c r="T8" s="34">
        <f t="shared" si="5"/>
        <v>32</v>
      </c>
      <c r="U8" s="5">
        <f t="shared" si="6"/>
        <v>145.7</v>
      </c>
      <c r="V8" s="36"/>
      <c r="W8" s="5"/>
      <c r="X8" s="5"/>
      <c r="Y8" s="34"/>
      <c r="Z8" s="5"/>
      <c r="AA8" s="39"/>
    </row>
    <row r="9" spans="1:27" ht="12.75">
      <c r="A9" s="4">
        <v>6508</v>
      </c>
      <c r="B9" s="1" t="s">
        <v>296</v>
      </c>
      <c r="C9" s="1" t="s">
        <v>297</v>
      </c>
      <c r="D9" s="38" t="s">
        <v>354</v>
      </c>
      <c r="E9" s="5">
        <v>51.59</v>
      </c>
      <c r="F9" s="34">
        <v>15</v>
      </c>
      <c r="G9" s="5">
        <f t="shared" si="0"/>
        <v>66.59</v>
      </c>
      <c r="H9" s="5">
        <f t="shared" si="1"/>
        <v>53.41</v>
      </c>
      <c r="I9" s="5">
        <v>44</v>
      </c>
      <c r="J9" s="34">
        <v>5</v>
      </c>
      <c r="K9" s="5">
        <f t="shared" si="2"/>
        <v>49</v>
      </c>
      <c r="L9" s="5">
        <f t="shared" si="3"/>
        <v>51</v>
      </c>
      <c r="M9" s="5">
        <v>35.94</v>
      </c>
      <c r="N9" s="34">
        <v>26</v>
      </c>
      <c r="O9" s="34">
        <v>18</v>
      </c>
      <c r="P9" s="34">
        <f t="shared" si="4"/>
        <v>44</v>
      </c>
      <c r="Q9" s="5">
        <v>46.57</v>
      </c>
      <c r="R9" s="34">
        <v>3</v>
      </c>
      <c r="S9" s="34">
        <v>9</v>
      </c>
      <c r="T9" s="34">
        <f t="shared" si="5"/>
        <v>12</v>
      </c>
      <c r="U9" s="5">
        <f t="shared" si="6"/>
        <v>160.41</v>
      </c>
      <c r="V9" s="36"/>
      <c r="W9" s="5"/>
      <c r="X9" s="5"/>
      <c r="Y9" s="34"/>
      <c r="Z9" s="5"/>
      <c r="AA9" s="40"/>
    </row>
    <row r="10" spans="1:27" ht="12.75">
      <c r="A10" s="4">
        <v>6509</v>
      </c>
      <c r="B10" s="1" t="s">
        <v>117</v>
      </c>
      <c r="C10" s="1" t="s">
        <v>285</v>
      </c>
      <c r="D10" s="1" t="s">
        <v>337</v>
      </c>
      <c r="E10" s="5">
        <v>38.6</v>
      </c>
      <c r="F10" s="34">
        <v>10</v>
      </c>
      <c r="G10" s="5">
        <f t="shared" si="0"/>
        <v>48.6</v>
      </c>
      <c r="H10" s="5">
        <f t="shared" si="1"/>
        <v>71.4</v>
      </c>
      <c r="I10" s="5">
        <v>32.16</v>
      </c>
      <c r="J10" s="34">
        <v>5</v>
      </c>
      <c r="K10" s="5">
        <f t="shared" si="2"/>
        <v>37.16</v>
      </c>
      <c r="L10" s="5">
        <f t="shared" si="3"/>
        <v>62.84</v>
      </c>
      <c r="M10" s="5">
        <v>37.72</v>
      </c>
      <c r="N10" s="34">
        <v>27</v>
      </c>
      <c r="O10" s="34">
        <v>8</v>
      </c>
      <c r="P10" s="34">
        <f t="shared" si="4"/>
        <v>35</v>
      </c>
      <c r="Q10" s="5">
        <v>40.65</v>
      </c>
      <c r="R10" s="34">
        <v>15</v>
      </c>
      <c r="S10" s="34">
        <v>9</v>
      </c>
      <c r="T10" s="34">
        <f t="shared" si="5"/>
        <v>24</v>
      </c>
      <c r="U10" s="5">
        <f t="shared" si="6"/>
        <v>193.24</v>
      </c>
      <c r="V10" s="36"/>
      <c r="W10" s="5"/>
      <c r="X10" s="5"/>
      <c r="Y10" s="34"/>
      <c r="Z10" s="5"/>
      <c r="AA10" s="41"/>
    </row>
    <row r="11" spans="1:27" ht="12.75">
      <c r="A11" s="4">
        <v>6510</v>
      </c>
      <c r="B11" s="1" t="s">
        <v>56</v>
      </c>
      <c r="C11" s="1" t="s">
        <v>231</v>
      </c>
      <c r="D11" s="1" t="s">
        <v>323</v>
      </c>
      <c r="E11" s="5">
        <v>38.93</v>
      </c>
      <c r="F11" s="34">
        <v>20</v>
      </c>
      <c r="G11" s="5">
        <f t="shared" si="0"/>
        <v>58.93</v>
      </c>
      <c r="H11" s="5">
        <f t="shared" si="1"/>
        <v>61.07</v>
      </c>
      <c r="I11" s="5">
        <v>33.59</v>
      </c>
      <c r="J11" s="34">
        <v>10</v>
      </c>
      <c r="K11" s="5">
        <f t="shared" si="2"/>
        <v>43.59</v>
      </c>
      <c r="L11" s="5">
        <f t="shared" si="3"/>
        <v>56.41</v>
      </c>
      <c r="M11" s="5">
        <v>44.28</v>
      </c>
      <c r="N11" s="34">
        <v>25</v>
      </c>
      <c r="O11" s="34">
        <v>0</v>
      </c>
      <c r="P11" s="34">
        <f t="shared" si="4"/>
        <v>25</v>
      </c>
      <c r="Q11" s="5">
        <v>39.02</v>
      </c>
      <c r="R11" s="34">
        <v>7</v>
      </c>
      <c r="S11" s="34">
        <v>9</v>
      </c>
      <c r="T11" s="34">
        <f t="shared" si="5"/>
        <v>16</v>
      </c>
      <c r="U11" s="5">
        <f t="shared" si="6"/>
        <v>158.48</v>
      </c>
      <c r="V11" s="40"/>
      <c r="W11" s="5"/>
      <c r="X11" s="5"/>
      <c r="Y11" s="34"/>
      <c r="Z11" s="5"/>
      <c r="AA11" s="40"/>
    </row>
    <row r="12" spans="1:27" ht="12.75">
      <c r="A12" s="4">
        <v>6511</v>
      </c>
      <c r="B12" s="1" t="s">
        <v>58</v>
      </c>
      <c r="C12" s="1" t="s">
        <v>259</v>
      </c>
      <c r="D12" s="38" t="s">
        <v>127</v>
      </c>
      <c r="E12" s="5">
        <v>36.85</v>
      </c>
      <c r="F12" s="34">
        <v>0</v>
      </c>
      <c r="G12" s="5">
        <f t="shared" si="0"/>
        <v>36.85</v>
      </c>
      <c r="H12" s="5">
        <f t="shared" si="1"/>
        <v>83.15</v>
      </c>
      <c r="I12" s="5">
        <v>30.41</v>
      </c>
      <c r="J12" s="34">
        <v>0</v>
      </c>
      <c r="K12" s="5">
        <f t="shared" si="2"/>
        <v>30.41</v>
      </c>
      <c r="L12" s="5">
        <f t="shared" si="3"/>
        <v>69.59</v>
      </c>
      <c r="M12" s="5">
        <v>35.75</v>
      </c>
      <c r="N12" s="34">
        <v>39</v>
      </c>
      <c r="O12" s="34">
        <v>18</v>
      </c>
      <c r="P12" s="34">
        <f t="shared" si="4"/>
        <v>57</v>
      </c>
      <c r="Q12" s="5">
        <v>38.64</v>
      </c>
      <c r="R12" s="34">
        <v>21</v>
      </c>
      <c r="S12" s="34">
        <v>27</v>
      </c>
      <c r="T12" s="34">
        <f t="shared" si="5"/>
        <v>48</v>
      </c>
      <c r="U12" s="5">
        <f t="shared" si="6"/>
        <v>257.74</v>
      </c>
      <c r="V12" s="40"/>
      <c r="W12" s="5"/>
      <c r="X12" s="5"/>
      <c r="Y12" s="34"/>
      <c r="Z12" s="5"/>
      <c r="AA12" s="40"/>
    </row>
    <row r="13" spans="1:22" ht="12.75">
      <c r="A13" s="4">
        <v>6512</v>
      </c>
      <c r="B13" s="1" t="s">
        <v>43</v>
      </c>
      <c r="C13" s="1" t="s">
        <v>7</v>
      </c>
      <c r="D13" s="1" t="s">
        <v>320</v>
      </c>
      <c r="E13" s="5">
        <v>41.79</v>
      </c>
      <c r="F13" s="34">
        <v>0</v>
      </c>
      <c r="G13" s="5">
        <f t="shared" si="0"/>
        <v>41.79</v>
      </c>
      <c r="H13" s="5">
        <f t="shared" si="1"/>
        <v>78.21000000000001</v>
      </c>
      <c r="I13" s="5">
        <v>32.88</v>
      </c>
      <c r="J13" s="34">
        <v>0</v>
      </c>
      <c r="K13" s="5">
        <f t="shared" si="2"/>
        <v>32.88</v>
      </c>
      <c r="L13" s="5">
        <f t="shared" si="3"/>
        <v>67.12</v>
      </c>
      <c r="M13" s="5">
        <v>35.03</v>
      </c>
      <c r="N13" s="34">
        <v>33</v>
      </c>
      <c r="O13" s="34">
        <v>18</v>
      </c>
      <c r="P13" s="34">
        <f t="shared" si="4"/>
        <v>51</v>
      </c>
      <c r="Q13" s="5">
        <v>42.04</v>
      </c>
      <c r="R13" s="34">
        <v>24</v>
      </c>
      <c r="S13" s="34">
        <v>20</v>
      </c>
      <c r="T13" s="34">
        <f t="shared" si="5"/>
        <v>44</v>
      </c>
      <c r="U13" s="5">
        <f t="shared" si="6"/>
        <v>240.33</v>
      </c>
      <c r="V13" s="36"/>
    </row>
    <row r="14" spans="1:27" ht="12.75">
      <c r="A14" s="4">
        <v>6513</v>
      </c>
      <c r="B14" t="s">
        <v>123</v>
      </c>
      <c r="C14" t="s">
        <v>124</v>
      </c>
      <c r="D14" s="1" t="s">
        <v>322</v>
      </c>
      <c r="E14" s="5"/>
      <c r="F14" s="34">
        <v>120</v>
      </c>
      <c r="G14" s="5">
        <f>SUM(E14:F14)</f>
        <v>120</v>
      </c>
      <c r="H14" s="5">
        <f>120-G14</f>
        <v>0</v>
      </c>
      <c r="I14" s="5">
        <v>32.44</v>
      </c>
      <c r="J14" s="34">
        <v>5</v>
      </c>
      <c r="K14" s="5">
        <f>SUM(I14:J14)</f>
        <v>37.44</v>
      </c>
      <c r="L14" s="5">
        <f>100-K14</f>
        <v>62.56</v>
      </c>
      <c r="M14" s="5">
        <v>35.56</v>
      </c>
      <c r="N14" s="34">
        <v>33</v>
      </c>
      <c r="O14" s="34">
        <v>18</v>
      </c>
      <c r="P14" s="34">
        <f>SUM(N14:O14)</f>
        <v>51</v>
      </c>
      <c r="Q14" s="5">
        <v>37.67</v>
      </c>
      <c r="R14" s="34">
        <v>23</v>
      </c>
      <c r="S14" s="34">
        <v>9</v>
      </c>
      <c r="T14" s="34">
        <f>SUM(R14:S14)</f>
        <v>32</v>
      </c>
      <c r="U14" s="5">
        <f>SUM(H14,L14,P14,T14)</f>
        <v>145.56</v>
      </c>
      <c r="V14" s="40"/>
      <c r="W14" s="5"/>
      <c r="X14" s="5"/>
      <c r="Y14" s="34"/>
      <c r="Z14" s="5"/>
      <c r="AA14" s="39"/>
    </row>
    <row r="15" spans="1:27" ht="12.75">
      <c r="A15" s="4">
        <v>6514</v>
      </c>
      <c r="B15" s="1" t="s">
        <v>71</v>
      </c>
      <c r="C15" s="1" t="s">
        <v>72</v>
      </c>
      <c r="D15" s="1" t="s">
        <v>122</v>
      </c>
      <c r="E15" s="5">
        <v>44.52</v>
      </c>
      <c r="F15" s="34">
        <v>5</v>
      </c>
      <c r="G15" s="5">
        <f t="shared" si="0"/>
        <v>49.52</v>
      </c>
      <c r="H15" s="5">
        <f t="shared" si="1"/>
        <v>70.47999999999999</v>
      </c>
      <c r="I15" s="5">
        <v>36.81</v>
      </c>
      <c r="J15" s="34">
        <v>0</v>
      </c>
      <c r="K15" s="5">
        <f t="shared" si="2"/>
        <v>36.81</v>
      </c>
      <c r="L15" s="5">
        <f t="shared" si="3"/>
        <v>63.19</v>
      </c>
      <c r="M15" s="5">
        <v>35.63</v>
      </c>
      <c r="N15" s="34">
        <v>32</v>
      </c>
      <c r="O15" s="34">
        <v>18</v>
      </c>
      <c r="P15" s="34">
        <f t="shared" si="4"/>
        <v>50</v>
      </c>
      <c r="Q15" s="5">
        <v>46.08</v>
      </c>
      <c r="R15" s="34">
        <v>24</v>
      </c>
      <c r="S15" s="34">
        <v>20</v>
      </c>
      <c r="T15" s="34">
        <f t="shared" si="5"/>
        <v>44</v>
      </c>
      <c r="U15" s="5">
        <f t="shared" si="6"/>
        <v>227.67</v>
      </c>
      <c r="V15" s="53"/>
      <c r="W15" s="5"/>
      <c r="X15" s="5"/>
      <c r="Y15" s="34"/>
      <c r="Z15" s="5"/>
      <c r="AA15" s="40"/>
    </row>
    <row r="16" spans="1:22" ht="12.75">
      <c r="A16" s="4">
        <v>6515</v>
      </c>
      <c r="B16" s="1" t="s">
        <v>309</v>
      </c>
      <c r="C16" s="1" t="s">
        <v>310</v>
      </c>
      <c r="D16" s="1" t="s">
        <v>321</v>
      </c>
      <c r="E16" s="5"/>
      <c r="F16" s="34">
        <v>120</v>
      </c>
      <c r="G16" s="5">
        <f t="shared" si="0"/>
        <v>120</v>
      </c>
      <c r="H16" s="5">
        <f t="shared" si="1"/>
        <v>0</v>
      </c>
      <c r="I16" s="5"/>
      <c r="J16" s="34">
        <v>100</v>
      </c>
      <c r="K16" s="5">
        <f t="shared" si="2"/>
        <v>100</v>
      </c>
      <c r="L16" s="5">
        <f t="shared" si="3"/>
        <v>0</v>
      </c>
      <c r="M16" s="5">
        <v>41.25</v>
      </c>
      <c r="N16" s="34">
        <v>16</v>
      </c>
      <c r="O16" s="34">
        <v>5</v>
      </c>
      <c r="P16" s="34">
        <f t="shared" si="4"/>
        <v>21</v>
      </c>
      <c r="Q16" s="5">
        <v>59.72</v>
      </c>
      <c r="R16" s="34">
        <v>17</v>
      </c>
      <c r="S16" s="34">
        <v>2</v>
      </c>
      <c r="T16" s="34">
        <f t="shared" si="5"/>
        <v>19</v>
      </c>
      <c r="U16" s="5">
        <f t="shared" si="6"/>
        <v>40</v>
      </c>
      <c r="V16" s="36"/>
    </row>
    <row r="17" spans="1:27" ht="12.75">
      <c r="A17" s="4">
        <v>6516</v>
      </c>
      <c r="B17" s="1" t="s">
        <v>177</v>
      </c>
      <c r="C17" s="1" t="s">
        <v>119</v>
      </c>
      <c r="D17" s="38" t="s">
        <v>355</v>
      </c>
      <c r="E17" s="5">
        <v>49.11</v>
      </c>
      <c r="F17" s="34">
        <v>5</v>
      </c>
      <c r="G17" s="5">
        <f t="shared" si="0"/>
        <v>54.11</v>
      </c>
      <c r="H17" s="5">
        <f t="shared" si="1"/>
        <v>65.89</v>
      </c>
      <c r="I17" s="5"/>
      <c r="J17" s="34">
        <v>100</v>
      </c>
      <c r="K17" s="5">
        <f t="shared" si="2"/>
        <v>100</v>
      </c>
      <c r="L17" s="5">
        <f t="shared" si="3"/>
        <v>0</v>
      </c>
      <c r="M17" s="51">
        <v>36.69</v>
      </c>
      <c r="N17" s="53">
        <v>29</v>
      </c>
      <c r="O17" s="53">
        <v>9</v>
      </c>
      <c r="P17" s="34">
        <f t="shared" si="4"/>
        <v>38</v>
      </c>
      <c r="Q17" s="51">
        <v>47.87</v>
      </c>
      <c r="R17" s="53">
        <v>22</v>
      </c>
      <c r="S17" s="53">
        <v>14</v>
      </c>
      <c r="T17" s="34">
        <f t="shared" si="5"/>
        <v>36</v>
      </c>
      <c r="U17" s="5">
        <f t="shared" si="6"/>
        <v>139.89</v>
      </c>
      <c r="V17" s="40"/>
      <c r="W17" s="5"/>
      <c r="X17" s="5"/>
      <c r="Y17" s="34"/>
      <c r="Z17" s="5"/>
      <c r="AA17" s="40"/>
    </row>
    <row r="18" spans="1:22" ht="12.75">
      <c r="A18" s="4">
        <v>6518</v>
      </c>
      <c r="B18" s="1" t="s">
        <v>301</v>
      </c>
      <c r="C18" s="1" t="s">
        <v>302</v>
      </c>
      <c r="D18" s="38" t="s">
        <v>326</v>
      </c>
      <c r="E18" s="5"/>
      <c r="F18" s="34">
        <v>120</v>
      </c>
      <c r="G18" s="5">
        <f t="shared" si="0"/>
        <v>120</v>
      </c>
      <c r="H18" s="5">
        <f t="shared" si="1"/>
        <v>0</v>
      </c>
      <c r="I18" s="5">
        <v>37.9</v>
      </c>
      <c r="J18" s="34">
        <v>0</v>
      </c>
      <c r="K18" s="5">
        <f t="shared" si="2"/>
        <v>37.9</v>
      </c>
      <c r="L18" s="5">
        <f t="shared" si="3"/>
        <v>62.1</v>
      </c>
      <c r="M18" s="5">
        <v>41.53</v>
      </c>
      <c r="N18" s="34">
        <v>16</v>
      </c>
      <c r="O18" s="34">
        <v>5</v>
      </c>
      <c r="P18" s="34">
        <f t="shared" si="4"/>
        <v>21</v>
      </c>
      <c r="Q18" s="5">
        <v>54.54</v>
      </c>
      <c r="R18" s="34">
        <v>22</v>
      </c>
      <c r="S18" s="34">
        <v>14</v>
      </c>
      <c r="T18" s="34">
        <f t="shared" si="5"/>
        <v>36</v>
      </c>
      <c r="U18" s="5">
        <f t="shared" si="6"/>
        <v>119.1</v>
      </c>
      <c r="V18" s="40"/>
    </row>
    <row r="19" spans="1:22" ht="12.75">
      <c r="A19" s="4">
        <v>6519</v>
      </c>
      <c r="B19" s="1" t="s">
        <v>111</v>
      </c>
      <c r="C19" s="1" t="s">
        <v>64</v>
      </c>
      <c r="D19" s="1" t="s">
        <v>169</v>
      </c>
      <c r="E19" s="5">
        <v>37.34</v>
      </c>
      <c r="F19" s="34">
        <v>5</v>
      </c>
      <c r="G19" s="5">
        <f t="shared" si="0"/>
        <v>42.34</v>
      </c>
      <c r="H19" s="5">
        <f t="shared" si="1"/>
        <v>77.66</v>
      </c>
      <c r="I19" s="5">
        <v>31.81</v>
      </c>
      <c r="J19" s="34">
        <v>5</v>
      </c>
      <c r="K19" s="5">
        <f t="shared" si="2"/>
        <v>36.81</v>
      </c>
      <c r="L19" s="5">
        <f t="shared" si="3"/>
        <v>63.19</v>
      </c>
      <c r="M19" s="5">
        <v>36.61</v>
      </c>
      <c r="N19" s="34">
        <v>40</v>
      </c>
      <c r="O19" s="34">
        <v>18</v>
      </c>
      <c r="P19" s="34">
        <f t="shared" si="4"/>
        <v>58</v>
      </c>
      <c r="Q19" s="5">
        <v>38.21</v>
      </c>
      <c r="R19" s="34">
        <v>24</v>
      </c>
      <c r="S19" s="34">
        <v>27</v>
      </c>
      <c r="T19" s="34">
        <f t="shared" si="5"/>
        <v>51</v>
      </c>
      <c r="U19" s="5">
        <f t="shared" si="6"/>
        <v>249.85</v>
      </c>
      <c r="V19" s="40"/>
    </row>
    <row r="20" spans="1:22" ht="12.75">
      <c r="A20" s="48">
        <v>6520</v>
      </c>
      <c r="B20" s="37" t="s">
        <v>315</v>
      </c>
      <c r="C20" s="37" t="s">
        <v>316</v>
      </c>
      <c r="D20" s="38" t="s">
        <v>331</v>
      </c>
      <c r="E20" s="5"/>
      <c r="F20" s="34">
        <v>120</v>
      </c>
      <c r="G20" s="5">
        <f t="shared" si="0"/>
        <v>120</v>
      </c>
      <c r="H20" s="5">
        <f t="shared" si="1"/>
        <v>0</v>
      </c>
      <c r="I20" s="5"/>
      <c r="J20" s="34">
        <v>100</v>
      </c>
      <c r="K20" s="5">
        <f t="shared" si="2"/>
        <v>100</v>
      </c>
      <c r="L20" s="5">
        <f t="shared" si="3"/>
        <v>0</v>
      </c>
      <c r="M20" s="5">
        <v>45.9</v>
      </c>
      <c r="N20" s="34">
        <v>11</v>
      </c>
      <c r="O20" s="34">
        <v>0</v>
      </c>
      <c r="P20" s="34">
        <f t="shared" si="4"/>
        <v>11</v>
      </c>
      <c r="Q20" s="5">
        <v>80.7</v>
      </c>
      <c r="R20" s="34">
        <v>17</v>
      </c>
      <c r="S20" s="34">
        <v>0</v>
      </c>
      <c r="T20" s="34">
        <f t="shared" si="5"/>
        <v>17</v>
      </c>
      <c r="U20" s="5">
        <f t="shared" si="6"/>
        <v>28</v>
      </c>
      <c r="V20" s="36"/>
    </row>
    <row r="21" spans="1:22" ht="12.75">
      <c r="A21" s="4">
        <v>6521</v>
      </c>
      <c r="B21" s="1" t="s">
        <v>3</v>
      </c>
      <c r="C21" s="1" t="s">
        <v>4</v>
      </c>
      <c r="D21" s="1" t="s">
        <v>319</v>
      </c>
      <c r="E21" s="5">
        <v>37.97</v>
      </c>
      <c r="F21" s="34">
        <v>5</v>
      </c>
      <c r="G21" s="5">
        <f t="shared" si="0"/>
        <v>42.97</v>
      </c>
      <c r="H21" s="5">
        <f t="shared" si="1"/>
        <v>77.03</v>
      </c>
      <c r="I21" s="5">
        <v>31.22</v>
      </c>
      <c r="J21" s="34">
        <v>5</v>
      </c>
      <c r="K21" s="5">
        <f t="shared" si="2"/>
        <v>36.22</v>
      </c>
      <c r="L21" s="5">
        <f t="shared" si="3"/>
        <v>63.78</v>
      </c>
      <c r="M21" s="5">
        <v>34.66</v>
      </c>
      <c r="N21" s="34">
        <v>38</v>
      </c>
      <c r="O21" s="34">
        <v>18</v>
      </c>
      <c r="P21" s="34">
        <f t="shared" si="4"/>
        <v>56</v>
      </c>
      <c r="Q21" s="5">
        <v>35.76</v>
      </c>
      <c r="R21" s="34">
        <v>24</v>
      </c>
      <c r="S21" s="34">
        <v>27</v>
      </c>
      <c r="T21" s="34">
        <f t="shared" si="5"/>
        <v>51</v>
      </c>
      <c r="U21" s="5">
        <f t="shared" si="6"/>
        <v>247.81</v>
      </c>
      <c r="V21" s="40"/>
    </row>
    <row r="22" spans="1:22" ht="12.75">
      <c r="A22" s="4">
        <v>6522</v>
      </c>
      <c r="B22" s="1" t="s">
        <v>190</v>
      </c>
      <c r="C22" s="1" t="s">
        <v>279</v>
      </c>
      <c r="D22" s="1" t="s">
        <v>322</v>
      </c>
      <c r="E22" s="5">
        <v>51.48</v>
      </c>
      <c r="F22" s="34">
        <v>15</v>
      </c>
      <c r="G22" s="5">
        <f t="shared" si="0"/>
        <v>66.47999999999999</v>
      </c>
      <c r="H22" s="5">
        <f t="shared" si="1"/>
        <v>53.52000000000001</v>
      </c>
      <c r="I22" s="5"/>
      <c r="J22" s="34">
        <v>100</v>
      </c>
      <c r="K22" s="5">
        <f t="shared" si="2"/>
        <v>100</v>
      </c>
      <c r="L22" s="5">
        <f t="shared" si="3"/>
        <v>0</v>
      </c>
      <c r="M22" s="5">
        <v>41.38</v>
      </c>
      <c r="N22" s="34">
        <v>32</v>
      </c>
      <c r="O22" s="34">
        <v>8</v>
      </c>
      <c r="P22" s="34">
        <f t="shared" si="4"/>
        <v>40</v>
      </c>
      <c r="Q22" s="5">
        <v>43.21</v>
      </c>
      <c r="R22" s="34">
        <v>15</v>
      </c>
      <c r="S22" s="34">
        <v>27</v>
      </c>
      <c r="T22" s="34">
        <f t="shared" si="5"/>
        <v>42</v>
      </c>
      <c r="U22" s="5">
        <f t="shared" si="6"/>
        <v>135.52</v>
      </c>
      <c r="V22" s="36"/>
    </row>
    <row r="23" spans="1:22" ht="12.75">
      <c r="A23" s="4">
        <v>6523</v>
      </c>
      <c r="B23" s="1" t="s">
        <v>102</v>
      </c>
      <c r="C23" s="1" t="s">
        <v>116</v>
      </c>
      <c r="D23" s="1" t="s">
        <v>185</v>
      </c>
      <c r="E23" s="5">
        <v>46</v>
      </c>
      <c r="F23" s="34">
        <v>0</v>
      </c>
      <c r="G23" s="5">
        <f t="shared" si="0"/>
        <v>46</v>
      </c>
      <c r="H23" s="5">
        <f t="shared" si="1"/>
        <v>74</v>
      </c>
      <c r="I23" s="5">
        <v>34.06</v>
      </c>
      <c r="J23" s="34">
        <v>0</v>
      </c>
      <c r="K23" s="5">
        <f t="shared" si="2"/>
        <v>34.06</v>
      </c>
      <c r="L23" s="5">
        <f t="shared" si="3"/>
        <v>65.94</v>
      </c>
      <c r="M23" s="5">
        <v>34.13</v>
      </c>
      <c r="N23" s="34">
        <v>27</v>
      </c>
      <c r="O23" s="34">
        <v>9</v>
      </c>
      <c r="P23" s="34">
        <f t="shared" si="4"/>
        <v>36</v>
      </c>
      <c r="Q23" s="5">
        <v>42.51</v>
      </c>
      <c r="R23" s="34">
        <v>24</v>
      </c>
      <c r="S23" s="34">
        <v>27</v>
      </c>
      <c r="T23" s="34">
        <f t="shared" si="5"/>
        <v>51</v>
      </c>
      <c r="U23" s="5">
        <f t="shared" si="6"/>
        <v>226.94</v>
      </c>
      <c r="V23" s="40"/>
    </row>
    <row r="24" spans="1:22" ht="12.75">
      <c r="A24" s="4">
        <v>6524</v>
      </c>
      <c r="B24" s="1" t="s">
        <v>117</v>
      </c>
      <c r="C24" s="1" t="s">
        <v>118</v>
      </c>
      <c r="D24" s="1" t="s">
        <v>166</v>
      </c>
      <c r="E24" s="5">
        <v>41.29</v>
      </c>
      <c r="F24" s="34">
        <v>0</v>
      </c>
      <c r="G24" s="5">
        <f t="shared" si="0"/>
        <v>41.29</v>
      </c>
      <c r="H24" s="5">
        <f t="shared" si="1"/>
        <v>78.71000000000001</v>
      </c>
      <c r="I24" s="5">
        <v>31.5</v>
      </c>
      <c r="J24" s="34">
        <v>0</v>
      </c>
      <c r="K24" s="5">
        <f t="shared" si="2"/>
        <v>31.5</v>
      </c>
      <c r="L24" s="5">
        <f t="shared" si="3"/>
        <v>68.5</v>
      </c>
      <c r="M24" s="5">
        <v>34.62</v>
      </c>
      <c r="N24" s="34">
        <v>34</v>
      </c>
      <c r="O24" s="34">
        <v>18</v>
      </c>
      <c r="P24" s="34">
        <f t="shared" si="4"/>
        <v>52</v>
      </c>
      <c r="Q24" s="5">
        <v>38.44</v>
      </c>
      <c r="R24" s="34">
        <v>24</v>
      </c>
      <c r="S24" s="34">
        <v>27</v>
      </c>
      <c r="T24" s="34">
        <f t="shared" si="5"/>
        <v>51</v>
      </c>
      <c r="U24" s="5">
        <f t="shared" si="6"/>
        <v>250.21</v>
      </c>
      <c r="V24" s="36"/>
    </row>
    <row r="25" spans="1:22" ht="12.75">
      <c r="A25" s="4">
        <v>6525</v>
      </c>
      <c r="B25" s="1" t="s">
        <v>6</v>
      </c>
      <c r="C25" s="1" t="s">
        <v>120</v>
      </c>
      <c r="D25" s="1" t="s">
        <v>320</v>
      </c>
      <c r="E25" s="5">
        <v>47.57</v>
      </c>
      <c r="F25" s="34">
        <v>5</v>
      </c>
      <c r="G25" s="5">
        <f t="shared" si="0"/>
        <v>52.57</v>
      </c>
      <c r="H25" s="5">
        <f t="shared" si="1"/>
        <v>67.43</v>
      </c>
      <c r="I25" s="5">
        <v>33.56</v>
      </c>
      <c r="J25" s="34">
        <v>0</v>
      </c>
      <c r="K25" s="5">
        <f t="shared" si="2"/>
        <v>33.56</v>
      </c>
      <c r="L25" s="5">
        <f t="shared" si="3"/>
        <v>66.44</v>
      </c>
      <c r="M25" s="5">
        <v>34.29</v>
      </c>
      <c r="N25" s="34">
        <v>35</v>
      </c>
      <c r="O25" s="34">
        <v>18</v>
      </c>
      <c r="P25" s="34">
        <f t="shared" si="4"/>
        <v>53</v>
      </c>
      <c r="Q25" s="5">
        <v>44.38</v>
      </c>
      <c r="R25" s="34">
        <v>21</v>
      </c>
      <c r="S25" s="34">
        <v>20</v>
      </c>
      <c r="T25" s="34">
        <f t="shared" si="5"/>
        <v>41</v>
      </c>
      <c r="U25" s="5">
        <f t="shared" si="6"/>
        <v>227.87</v>
      </c>
      <c r="V25" s="36"/>
    </row>
    <row r="26" spans="1:22" ht="12.75">
      <c r="A26" s="4"/>
      <c r="E26" s="5"/>
      <c r="F26" s="34"/>
      <c r="G26" s="5">
        <f t="shared" si="0"/>
        <v>0</v>
      </c>
      <c r="H26" s="5">
        <f t="shared" si="1"/>
        <v>120</v>
      </c>
      <c r="I26" s="5"/>
      <c r="J26" s="34"/>
      <c r="K26" s="5">
        <f t="shared" si="2"/>
        <v>0</v>
      </c>
      <c r="L26" s="5">
        <f t="shared" si="3"/>
        <v>100</v>
      </c>
      <c r="M26" s="5"/>
      <c r="N26" s="34"/>
      <c r="O26" s="34"/>
      <c r="P26" s="34">
        <f t="shared" si="4"/>
        <v>0</v>
      </c>
      <c r="Q26" s="5"/>
      <c r="R26" s="34"/>
      <c r="S26" s="34"/>
      <c r="T26" s="34">
        <f t="shared" si="5"/>
        <v>0</v>
      </c>
      <c r="U26" s="5">
        <f t="shared" si="6"/>
        <v>220</v>
      </c>
      <c r="V26" s="36"/>
    </row>
    <row r="27" spans="1:22" ht="12.75">
      <c r="A27" s="4"/>
      <c r="B27" s="1"/>
      <c r="C27" s="1"/>
      <c r="E27" s="46"/>
      <c r="F27" s="54"/>
      <c r="G27" s="5">
        <f t="shared" si="0"/>
        <v>0</v>
      </c>
      <c r="H27" s="5">
        <f t="shared" si="1"/>
        <v>120</v>
      </c>
      <c r="I27" s="46"/>
      <c r="J27" s="54"/>
      <c r="K27" s="5">
        <f t="shared" si="2"/>
        <v>0</v>
      </c>
      <c r="L27" s="5">
        <f t="shared" si="3"/>
        <v>100</v>
      </c>
      <c r="M27" s="5"/>
      <c r="N27" s="34"/>
      <c r="O27" s="34"/>
      <c r="P27" s="34">
        <f t="shared" si="4"/>
        <v>0</v>
      </c>
      <c r="Q27" s="5"/>
      <c r="R27" s="34"/>
      <c r="S27" s="34"/>
      <c r="T27" s="34">
        <f t="shared" si="5"/>
        <v>0</v>
      </c>
      <c r="U27" s="5">
        <f t="shared" si="6"/>
        <v>220</v>
      </c>
      <c r="V27" s="36"/>
    </row>
    <row r="28" spans="1:22" ht="12.75">
      <c r="A28" s="4"/>
      <c r="B28" s="1"/>
      <c r="C28" s="1"/>
      <c r="E28" s="5"/>
      <c r="F28" s="34"/>
      <c r="G28" s="5">
        <f t="shared" si="0"/>
        <v>0</v>
      </c>
      <c r="H28" s="5">
        <f t="shared" si="1"/>
        <v>120</v>
      </c>
      <c r="I28" s="5"/>
      <c r="J28" s="34"/>
      <c r="K28" s="5">
        <f t="shared" si="2"/>
        <v>0</v>
      </c>
      <c r="L28" s="5">
        <f t="shared" si="3"/>
        <v>100</v>
      </c>
      <c r="M28" s="5"/>
      <c r="N28" s="34"/>
      <c r="O28" s="34"/>
      <c r="P28" s="34">
        <f t="shared" si="4"/>
        <v>0</v>
      </c>
      <c r="Q28" s="5"/>
      <c r="R28" s="34"/>
      <c r="S28" s="34"/>
      <c r="T28" s="34">
        <f t="shared" si="5"/>
        <v>0</v>
      </c>
      <c r="U28" s="5">
        <f t="shared" si="6"/>
        <v>220</v>
      </c>
      <c r="V28" s="36"/>
    </row>
    <row r="29" spans="2:22" ht="12.75">
      <c r="B29" s="7"/>
      <c r="E29" s="5"/>
      <c r="F29" s="34"/>
      <c r="G29" s="5"/>
      <c r="H29" s="5"/>
      <c r="I29" s="5"/>
      <c r="J29" s="3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8" spans="2:17" ht="12.75">
      <c r="B38" s="7"/>
      <c r="E38" s="5"/>
      <c r="F38" s="34"/>
      <c r="G38" s="5"/>
      <c r="H38" s="5"/>
      <c r="I38" s="5"/>
      <c r="J38" s="34"/>
      <c r="K38" s="5"/>
      <c r="L38" s="5"/>
      <c r="M38" s="5"/>
      <c r="N38" s="5"/>
      <c r="O38" s="5"/>
      <c r="P38" s="5"/>
      <c r="Q38" s="5"/>
    </row>
    <row r="39" spans="5:17" ht="12.75">
      <c r="E39" s="78"/>
      <c r="F39" s="78"/>
      <c r="G39" s="78"/>
      <c r="H39" s="78"/>
      <c r="I39" s="79"/>
      <c r="J39" s="78"/>
      <c r="K39" s="33"/>
      <c r="L39" s="33"/>
      <c r="M39" s="78"/>
      <c r="N39" s="78"/>
      <c r="O39" s="78"/>
      <c r="P39" s="78"/>
      <c r="Q39" s="78"/>
    </row>
    <row r="40" spans="1:17" ht="12.75">
      <c r="A40" s="2"/>
      <c r="B40" s="2"/>
      <c r="C40" s="2"/>
      <c r="D40" s="3"/>
      <c r="E40" s="3"/>
      <c r="F40" s="3"/>
      <c r="G40" s="2"/>
      <c r="H40" s="3"/>
      <c r="I40" s="3"/>
      <c r="J40" s="2"/>
      <c r="K40" s="2"/>
      <c r="L40" s="35"/>
      <c r="M40" s="2"/>
      <c r="N40" s="2"/>
      <c r="O40" s="2"/>
      <c r="P40" s="2"/>
      <c r="Q40" s="2"/>
    </row>
    <row r="41" spans="1:17" ht="12.75">
      <c r="A41" s="4"/>
      <c r="B41" s="1"/>
      <c r="C41" s="1"/>
      <c r="E41" s="5"/>
      <c r="F41" s="34"/>
      <c r="G41" s="5"/>
      <c r="H41" s="5"/>
      <c r="I41" s="34"/>
      <c r="J41" s="5"/>
      <c r="K41" s="5"/>
      <c r="L41" s="36"/>
      <c r="M41" s="5"/>
      <c r="N41" s="5"/>
      <c r="O41" s="34"/>
      <c r="Q41" s="36"/>
    </row>
    <row r="42" spans="1:17" ht="12.75">
      <c r="A42" s="4"/>
      <c r="B42" s="1"/>
      <c r="C42" s="1"/>
      <c r="E42" s="5"/>
      <c r="F42" s="34"/>
      <c r="G42" s="5"/>
      <c r="H42" s="5"/>
      <c r="I42" s="34"/>
      <c r="J42" s="5"/>
      <c r="K42" s="5"/>
      <c r="L42" s="36"/>
      <c r="M42" s="5"/>
      <c r="N42" s="5"/>
      <c r="O42" s="34"/>
      <c r="Q42" s="36"/>
    </row>
    <row r="43" spans="1:17" ht="12.75">
      <c r="A43" s="4"/>
      <c r="B43" s="1"/>
      <c r="C43" s="1"/>
      <c r="E43" s="5"/>
      <c r="F43" s="34"/>
      <c r="G43" s="5"/>
      <c r="H43" s="5"/>
      <c r="I43" s="34"/>
      <c r="J43" s="5"/>
      <c r="K43" s="5"/>
      <c r="L43" s="40"/>
      <c r="M43" s="5"/>
      <c r="N43" s="5"/>
      <c r="O43" s="34"/>
      <c r="Q43" s="36"/>
    </row>
    <row r="44" spans="1:17" ht="12.75">
      <c r="A44" s="4"/>
      <c r="E44" s="5"/>
      <c r="F44" s="34"/>
      <c r="G44" s="5"/>
      <c r="H44" s="5"/>
      <c r="I44" s="34"/>
      <c r="J44" s="5"/>
      <c r="K44" s="5"/>
      <c r="L44" s="40"/>
      <c r="M44" s="5"/>
      <c r="N44" s="5"/>
      <c r="O44" s="34"/>
      <c r="Q44" s="40"/>
    </row>
    <row r="45" spans="1:17" ht="12.75">
      <c r="A45" s="4"/>
      <c r="D45" s="38"/>
      <c r="E45" s="5"/>
      <c r="F45" s="34"/>
      <c r="G45" s="5"/>
      <c r="H45" s="5"/>
      <c r="I45" s="34"/>
      <c r="J45" s="5"/>
      <c r="K45" s="5"/>
      <c r="L45" s="36"/>
      <c r="M45" s="5"/>
      <c r="N45" s="5"/>
      <c r="O45" s="34"/>
      <c r="Q45" s="34"/>
    </row>
    <row r="46" spans="1:17" ht="12.75">
      <c r="A46" s="4"/>
      <c r="B46" s="1"/>
      <c r="C46" s="1"/>
      <c r="E46" s="5"/>
      <c r="F46" s="34"/>
      <c r="G46" s="5"/>
      <c r="H46" s="5"/>
      <c r="I46" s="34"/>
      <c r="J46" s="5"/>
      <c r="K46" s="5"/>
      <c r="L46" s="36"/>
      <c r="M46" s="5"/>
      <c r="N46" s="5"/>
      <c r="O46" s="34"/>
      <c r="Q46" s="34"/>
    </row>
    <row r="47" spans="1:17" ht="12.75">
      <c r="A47" s="4"/>
      <c r="B47" s="1"/>
      <c r="C47" s="1"/>
      <c r="E47" s="5"/>
      <c r="F47" s="34"/>
      <c r="G47" s="5"/>
      <c r="H47" s="5"/>
      <c r="I47" s="34"/>
      <c r="J47" s="5"/>
      <c r="K47" s="5"/>
      <c r="L47" s="40"/>
      <c r="M47" s="5"/>
      <c r="N47" s="5"/>
      <c r="O47" s="34"/>
      <c r="Q47" s="34"/>
    </row>
    <row r="48" spans="1:17" ht="12.75">
      <c r="A48" s="4"/>
      <c r="E48" s="5"/>
      <c r="F48" s="34"/>
      <c r="G48" s="5"/>
      <c r="H48" s="5"/>
      <c r="I48" s="34"/>
      <c r="J48" s="5"/>
      <c r="K48" s="5"/>
      <c r="L48" s="40"/>
      <c r="M48" s="5"/>
      <c r="N48" s="5"/>
      <c r="O48" s="34"/>
      <c r="Q48" s="34"/>
    </row>
    <row r="49" spans="1:17" ht="12.75">
      <c r="A49" s="4"/>
      <c r="B49" s="1"/>
      <c r="C49" s="1"/>
      <c r="D49" s="38"/>
      <c r="E49" s="5"/>
      <c r="F49" s="34"/>
      <c r="G49" s="5"/>
      <c r="H49" s="5"/>
      <c r="I49" s="34"/>
      <c r="J49" s="5"/>
      <c r="K49" s="5"/>
      <c r="L49" s="40"/>
      <c r="M49" s="5"/>
      <c r="N49" s="5"/>
      <c r="O49" s="34"/>
      <c r="Q49" s="34"/>
    </row>
  </sheetData>
  <mergeCells count="8">
    <mergeCell ref="E39:G39"/>
    <mergeCell ref="H39:J39"/>
    <mergeCell ref="M39:Q39"/>
    <mergeCell ref="W1:AA1"/>
    <mergeCell ref="E1:H1"/>
    <mergeCell ref="I1:L1"/>
    <mergeCell ref="M1:P1"/>
    <mergeCell ref="Q1:T1"/>
  </mergeCells>
  <printOptions/>
  <pageMargins left="0.75" right="0.75" top="1" bottom="1" header="0.5" footer="0.5"/>
  <pageSetup fitToWidth="2" fitToHeight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workbookViewId="0" topLeftCell="A1">
      <pane xSplit="3" topLeftCell="D1" activePane="topRight" state="frozen"/>
      <selection pane="topLeft" activeCell="A1" sqref="A1"/>
      <selection pane="topRight" activeCell="A3" sqref="A3:IV3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31.125" style="0" bestFit="1" customWidth="1"/>
    <col min="4" max="4" width="26.625" style="1" bestFit="1" customWidth="1"/>
    <col min="13" max="13" width="11.25390625" style="0" customWidth="1"/>
    <col min="21" max="21" width="12.25390625" style="0" customWidth="1"/>
    <col min="24" max="24" width="10.125" style="0" customWidth="1"/>
  </cols>
  <sheetData>
    <row r="1" spans="5:20" ht="12.75">
      <c r="E1" s="78" t="s">
        <v>20</v>
      </c>
      <c r="F1" s="78"/>
      <c r="G1" s="78"/>
      <c r="H1" s="78"/>
      <c r="I1" s="78" t="s">
        <v>21</v>
      </c>
      <c r="J1" s="78"/>
      <c r="K1" s="78"/>
      <c r="L1" s="78"/>
      <c r="M1" s="78" t="s">
        <v>22</v>
      </c>
      <c r="N1" s="78"/>
      <c r="O1" s="78"/>
      <c r="P1" s="78"/>
      <c r="Q1" s="78" t="s">
        <v>23</v>
      </c>
      <c r="R1" s="78"/>
      <c r="S1" s="78"/>
      <c r="T1" s="78"/>
    </row>
    <row r="2" spans="1:22" ht="28.5" customHeight="1">
      <c r="A2" s="2" t="s">
        <v>0</v>
      </c>
      <c r="B2" s="2" t="s">
        <v>1</v>
      </c>
      <c r="C2" s="2" t="s">
        <v>2</v>
      </c>
      <c r="D2" s="3" t="s">
        <v>5</v>
      </c>
      <c r="E2" s="3" t="s">
        <v>9</v>
      </c>
      <c r="F2" s="3" t="s">
        <v>10</v>
      </c>
      <c r="G2" s="2" t="s">
        <v>11</v>
      </c>
      <c r="H2" s="2" t="s">
        <v>12</v>
      </c>
      <c r="I2" s="3" t="s">
        <v>9</v>
      </c>
      <c r="J2" s="3" t="s">
        <v>10</v>
      </c>
      <c r="K2" s="2" t="s">
        <v>11</v>
      </c>
      <c r="L2" s="2" t="s">
        <v>13</v>
      </c>
      <c r="M2" s="2" t="s">
        <v>9</v>
      </c>
      <c r="N2" s="2" t="s">
        <v>14</v>
      </c>
      <c r="O2" s="2" t="s">
        <v>15</v>
      </c>
      <c r="P2" s="2" t="s">
        <v>16</v>
      </c>
      <c r="Q2" s="2" t="s">
        <v>9</v>
      </c>
      <c r="R2" s="2" t="s">
        <v>14</v>
      </c>
      <c r="S2" s="2" t="s">
        <v>17</v>
      </c>
      <c r="T2" s="2" t="s">
        <v>16</v>
      </c>
      <c r="U2" s="2" t="s">
        <v>18</v>
      </c>
      <c r="V2" s="2" t="s">
        <v>19</v>
      </c>
    </row>
    <row r="3" spans="1:22" ht="12.75">
      <c r="A3" s="48">
        <v>5501</v>
      </c>
      <c r="B3" s="37" t="s">
        <v>53</v>
      </c>
      <c r="C3" s="37" t="s">
        <v>266</v>
      </c>
      <c r="D3" s="38" t="s">
        <v>189</v>
      </c>
      <c r="E3" s="49">
        <v>43.57</v>
      </c>
      <c r="F3" s="40">
        <v>15</v>
      </c>
      <c r="G3" s="5">
        <f>SUM(E3:F3)</f>
        <v>58.57</v>
      </c>
      <c r="H3" s="5">
        <f>120-G3</f>
        <v>61.43</v>
      </c>
      <c r="I3" s="49">
        <v>29.78</v>
      </c>
      <c r="J3" s="40">
        <v>0</v>
      </c>
      <c r="K3" s="5">
        <f>SUM(I3:J3)</f>
        <v>29.78</v>
      </c>
      <c r="L3" s="5">
        <f>100-K3</f>
        <v>70.22</v>
      </c>
      <c r="M3" s="50">
        <v>40.41</v>
      </c>
      <c r="N3" s="52">
        <v>33</v>
      </c>
      <c r="O3" s="52">
        <v>4</v>
      </c>
      <c r="P3" s="34">
        <f>SUM(N3:O3)</f>
        <v>37</v>
      </c>
      <c r="Q3" s="50">
        <v>39.22</v>
      </c>
      <c r="R3" s="52">
        <v>8</v>
      </c>
      <c r="S3" s="52">
        <v>9</v>
      </c>
      <c r="T3" s="34">
        <f>SUM(R3:S3)</f>
        <v>17</v>
      </c>
      <c r="U3" s="5">
        <f aca="true" t="shared" si="0" ref="U3:U35">SUM(H3,L3,P3,T3)</f>
        <v>185.65</v>
      </c>
      <c r="V3" s="2"/>
    </row>
    <row r="4" spans="1:22" ht="12.75">
      <c r="A4" s="4">
        <v>5502</v>
      </c>
      <c r="B4" s="1" t="s">
        <v>3</v>
      </c>
      <c r="C4" s="1" t="s">
        <v>81</v>
      </c>
      <c r="D4" s="1" t="s">
        <v>165</v>
      </c>
      <c r="E4" s="49">
        <v>36.98</v>
      </c>
      <c r="F4" s="40">
        <v>0</v>
      </c>
      <c r="G4" s="5">
        <f>SUM(E4:F4)</f>
        <v>36.98</v>
      </c>
      <c r="H4" s="5">
        <f>120-G4</f>
        <v>83.02000000000001</v>
      </c>
      <c r="I4" s="49">
        <v>33.78</v>
      </c>
      <c r="J4" s="40">
        <v>5</v>
      </c>
      <c r="K4" s="5">
        <f>SUM(I4:J4)</f>
        <v>38.78</v>
      </c>
      <c r="L4" s="5">
        <f>100-K4</f>
        <v>61.22</v>
      </c>
      <c r="M4" s="50">
        <v>34.63</v>
      </c>
      <c r="N4" s="52">
        <v>41</v>
      </c>
      <c r="O4" s="52">
        <v>18</v>
      </c>
      <c r="P4" s="34">
        <f>SUM(N4:O4)</f>
        <v>59</v>
      </c>
      <c r="Q4" s="50">
        <v>39.74</v>
      </c>
      <c r="R4" s="52">
        <v>8</v>
      </c>
      <c r="S4" s="52">
        <v>27</v>
      </c>
      <c r="T4" s="34">
        <f>SUM(R4:S4)</f>
        <v>35</v>
      </c>
      <c r="U4" s="5">
        <f t="shared" si="0"/>
        <v>238.24</v>
      </c>
      <c r="V4" s="2"/>
    </row>
    <row r="5" spans="1:22" ht="12.75">
      <c r="A5" s="4">
        <v>5503</v>
      </c>
      <c r="B5" s="1" t="s">
        <v>43</v>
      </c>
      <c r="C5" s="1" t="s">
        <v>46</v>
      </c>
      <c r="D5" s="1" t="s">
        <v>165</v>
      </c>
      <c r="E5" s="49">
        <v>39.65</v>
      </c>
      <c r="F5" s="40">
        <v>5</v>
      </c>
      <c r="G5" s="5">
        <f>SUM(E5:F5)</f>
        <v>44.65</v>
      </c>
      <c r="H5" s="5">
        <f>120-G5</f>
        <v>75.35</v>
      </c>
      <c r="I5" s="49">
        <v>30.09</v>
      </c>
      <c r="J5" s="40">
        <v>0</v>
      </c>
      <c r="K5" s="5">
        <f>SUM(I5:J5)</f>
        <v>30.09</v>
      </c>
      <c r="L5" s="5">
        <f>100-K5</f>
        <v>69.91</v>
      </c>
      <c r="M5" s="50">
        <v>39.31</v>
      </c>
      <c r="N5" s="52">
        <v>31</v>
      </c>
      <c r="O5" s="52">
        <v>8</v>
      </c>
      <c r="P5" s="34">
        <f>SUM(N5:O5)</f>
        <v>39</v>
      </c>
      <c r="Q5" s="50">
        <v>36.31</v>
      </c>
      <c r="R5" s="52">
        <v>24</v>
      </c>
      <c r="S5" s="52">
        <v>27</v>
      </c>
      <c r="T5" s="34">
        <f>SUM(R5:S5)</f>
        <v>51</v>
      </c>
      <c r="U5" s="5">
        <f t="shared" si="0"/>
        <v>235.26</v>
      </c>
      <c r="V5" s="2"/>
    </row>
    <row r="6" spans="1:22" ht="12.75">
      <c r="A6" s="48">
        <v>5504</v>
      </c>
      <c r="B6" s="37" t="s">
        <v>246</v>
      </c>
      <c r="C6" s="37" t="s">
        <v>247</v>
      </c>
      <c r="D6" s="38" t="s">
        <v>183</v>
      </c>
      <c r="E6" s="49">
        <v>40.44</v>
      </c>
      <c r="F6" s="40">
        <v>5</v>
      </c>
      <c r="G6" s="5">
        <f aca="true" t="shared" si="1" ref="G6:G35">SUM(E6:F6)</f>
        <v>45.44</v>
      </c>
      <c r="H6" s="5">
        <f aca="true" t="shared" si="2" ref="H6:H35">120-G6</f>
        <v>74.56</v>
      </c>
      <c r="I6" s="49">
        <v>32.93</v>
      </c>
      <c r="J6" s="40">
        <v>0</v>
      </c>
      <c r="K6" s="5">
        <f aca="true" t="shared" si="3" ref="K6:K35">SUM(I6:J6)</f>
        <v>32.93</v>
      </c>
      <c r="L6" s="5">
        <f aca="true" t="shared" si="4" ref="L6:L35">100-K6</f>
        <v>67.07</v>
      </c>
      <c r="M6" s="51">
        <v>36.84</v>
      </c>
      <c r="N6" s="53">
        <v>34</v>
      </c>
      <c r="O6" s="53">
        <v>8</v>
      </c>
      <c r="P6" s="34">
        <f aca="true" t="shared" si="5" ref="P6:P35">SUM(N6:O6)</f>
        <v>42</v>
      </c>
      <c r="Q6" s="51">
        <v>38.59</v>
      </c>
      <c r="R6" s="53">
        <v>23</v>
      </c>
      <c r="S6" s="53">
        <v>27</v>
      </c>
      <c r="T6" s="34">
        <f aca="true" t="shared" si="6" ref="T6:T35">SUM(R6:S6)</f>
        <v>50</v>
      </c>
      <c r="U6" s="5">
        <f t="shared" si="0"/>
        <v>233.63</v>
      </c>
      <c r="V6" s="52"/>
    </row>
    <row r="7" spans="1:27" ht="12.75">
      <c r="A7" s="4">
        <v>5505</v>
      </c>
      <c r="B7" s="1" t="s">
        <v>74</v>
      </c>
      <c r="C7" s="1" t="s">
        <v>54</v>
      </c>
      <c r="D7" s="1" t="s">
        <v>131</v>
      </c>
      <c r="E7" s="49">
        <v>41.95</v>
      </c>
      <c r="F7" s="40">
        <v>0</v>
      </c>
      <c r="G7" s="5">
        <f t="shared" si="1"/>
        <v>41.95</v>
      </c>
      <c r="H7" s="5">
        <f t="shared" si="2"/>
        <v>78.05</v>
      </c>
      <c r="I7" s="49">
        <v>34.22</v>
      </c>
      <c r="J7" s="40">
        <v>0</v>
      </c>
      <c r="K7" s="5">
        <f t="shared" si="3"/>
        <v>34.22</v>
      </c>
      <c r="L7" s="5">
        <f t="shared" si="4"/>
        <v>65.78</v>
      </c>
      <c r="M7" s="5">
        <v>39.63</v>
      </c>
      <c r="N7" s="34">
        <v>35</v>
      </c>
      <c r="O7" s="34">
        <v>5</v>
      </c>
      <c r="P7" s="34">
        <f t="shared" si="5"/>
        <v>40</v>
      </c>
      <c r="Q7" s="5">
        <v>39.46</v>
      </c>
      <c r="R7" s="34">
        <v>10</v>
      </c>
      <c r="S7" s="34">
        <v>9</v>
      </c>
      <c r="T7" s="34">
        <f t="shared" si="6"/>
        <v>19</v>
      </c>
      <c r="U7" s="5">
        <f t="shared" si="0"/>
        <v>202.82999999999998</v>
      </c>
      <c r="V7" s="36"/>
      <c r="AA7" s="7"/>
    </row>
    <row r="8" spans="1:27" ht="12.75">
      <c r="A8" s="48">
        <v>5506</v>
      </c>
      <c r="B8" s="37" t="s">
        <v>117</v>
      </c>
      <c r="C8" s="37" t="s">
        <v>359</v>
      </c>
      <c r="D8" s="38" t="s">
        <v>63</v>
      </c>
      <c r="E8" s="49">
        <v>43.86</v>
      </c>
      <c r="F8" s="40">
        <v>15</v>
      </c>
      <c r="G8" s="5">
        <f t="shared" si="1"/>
        <v>58.86</v>
      </c>
      <c r="H8" s="5">
        <f t="shared" si="2"/>
        <v>61.14</v>
      </c>
      <c r="I8" s="49">
        <v>38.1</v>
      </c>
      <c r="J8" s="40">
        <v>5</v>
      </c>
      <c r="K8" s="5">
        <f t="shared" si="3"/>
        <v>43.1</v>
      </c>
      <c r="L8" s="5">
        <f t="shared" si="4"/>
        <v>56.9</v>
      </c>
      <c r="M8" s="5">
        <v>0</v>
      </c>
      <c r="N8" s="34">
        <v>0</v>
      </c>
      <c r="O8" s="34">
        <v>0</v>
      </c>
      <c r="P8" s="34">
        <f t="shared" si="5"/>
        <v>0</v>
      </c>
      <c r="Q8" s="5">
        <v>0</v>
      </c>
      <c r="R8" s="34">
        <v>0</v>
      </c>
      <c r="S8" s="34">
        <v>0</v>
      </c>
      <c r="T8" s="34">
        <f t="shared" si="6"/>
        <v>0</v>
      </c>
      <c r="U8" s="5">
        <f t="shared" si="0"/>
        <v>118.03999999999999</v>
      </c>
      <c r="V8" s="36"/>
      <c r="AA8" s="7"/>
    </row>
    <row r="9" spans="1:27" ht="12.75">
      <c r="A9" s="4">
        <v>5507</v>
      </c>
      <c r="B9" s="1" t="s">
        <v>57</v>
      </c>
      <c r="C9" s="1" t="s">
        <v>79</v>
      </c>
      <c r="D9" s="1" t="s">
        <v>63</v>
      </c>
      <c r="E9" s="49"/>
      <c r="F9" s="40">
        <v>120</v>
      </c>
      <c r="G9" s="5">
        <f t="shared" si="1"/>
        <v>120</v>
      </c>
      <c r="H9" s="5">
        <f t="shared" si="2"/>
        <v>0</v>
      </c>
      <c r="I9" s="49"/>
      <c r="J9" s="40">
        <v>100</v>
      </c>
      <c r="K9" s="5">
        <f t="shared" si="3"/>
        <v>100</v>
      </c>
      <c r="L9" s="5">
        <f t="shared" si="4"/>
        <v>0</v>
      </c>
      <c r="M9" s="5">
        <v>38.38</v>
      </c>
      <c r="N9" s="34">
        <v>28</v>
      </c>
      <c r="O9" s="34">
        <v>8</v>
      </c>
      <c r="P9" s="34">
        <f t="shared" si="5"/>
        <v>36</v>
      </c>
      <c r="Q9" s="5">
        <v>50</v>
      </c>
      <c r="R9" s="34">
        <v>21</v>
      </c>
      <c r="S9" s="34">
        <v>5</v>
      </c>
      <c r="T9" s="34">
        <f t="shared" si="6"/>
        <v>26</v>
      </c>
      <c r="U9" s="5">
        <f t="shared" si="0"/>
        <v>62</v>
      </c>
      <c r="V9" s="40"/>
      <c r="W9" s="5"/>
      <c r="AA9" s="8"/>
    </row>
    <row r="10" spans="1:22" ht="12.75">
      <c r="A10" s="4">
        <v>5508</v>
      </c>
      <c r="B10" t="s">
        <v>111</v>
      </c>
      <c r="C10" t="s">
        <v>128</v>
      </c>
      <c r="D10" s="38" t="s">
        <v>178</v>
      </c>
      <c r="E10" s="49">
        <v>38.57</v>
      </c>
      <c r="F10" s="40">
        <v>10</v>
      </c>
      <c r="G10" s="5">
        <f t="shared" si="1"/>
        <v>48.57</v>
      </c>
      <c r="H10" s="5">
        <f t="shared" si="2"/>
        <v>71.43</v>
      </c>
      <c r="I10" s="49">
        <v>30.91</v>
      </c>
      <c r="J10" s="40">
        <v>5</v>
      </c>
      <c r="K10" s="5">
        <f t="shared" si="3"/>
        <v>35.91</v>
      </c>
      <c r="L10" s="5">
        <f t="shared" si="4"/>
        <v>64.09</v>
      </c>
      <c r="M10" s="5">
        <v>34.03</v>
      </c>
      <c r="N10" s="34">
        <v>35</v>
      </c>
      <c r="O10" s="34">
        <v>18</v>
      </c>
      <c r="P10" s="34">
        <f t="shared" si="5"/>
        <v>53</v>
      </c>
      <c r="Q10" s="5">
        <v>42.8</v>
      </c>
      <c r="R10" s="34">
        <v>24</v>
      </c>
      <c r="S10" s="34">
        <v>27</v>
      </c>
      <c r="T10" s="34">
        <f t="shared" si="6"/>
        <v>51</v>
      </c>
      <c r="U10" s="5">
        <f t="shared" si="0"/>
        <v>239.52</v>
      </c>
      <c r="V10" s="36"/>
    </row>
    <row r="11" spans="1:27" ht="12.75">
      <c r="A11" s="4">
        <v>5509</v>
      </c>
      <c r="B11" s="1" t="s">
        <v>181</v>
      </c>
      <c r="C11" s="1" t="s">
        <v>182</v>
      </c>
      <c r="D11" s="1" t="s">
        <v>164</v>
      </c>
      <c r="E11" s="49">
        <v>44.41</v>
      </c>
      <c r="F11" s="40">
        <v>10</v>
      </c>
      <c r="G11" s="5">
        <f t="shared" si="1"/>
        <v>54.41</v>
      </c>
      <c r="H11" s="5">
        <f t="shared" si="2"/>
        <v>65.59</v>
      </c>
      <c r="I11" s="49">
        <v>32.28</v>
      </c>
      <c r="J11" s="40">
        <v>0</v>
      </c>
      <c r="K11" s="5">
        <f t="shared" si="3"/>
        <v>32.28</v>
      </c>
      <c r="L11" s="5">
        <f t="shared" si="4"/>
        <v>67.72</v>
      </c>
      <c r="M11" s="5">
        <v>41.44</v>
      </c>
      <c r="N11" s="34">
        <v>35</v>
      </c>
      <c r="O11" s="34">
        <v>3</v>
      </c>
      <c r="P11" s="34">
        <f t="shared" si="5"/>
        <v>38</v>
      </c>
      <c r="Q11" s="5">
        <v>40.38</v>
      </c>
      <c r="R11" s="34">
        <v>23</v>
      </c>
      <c r="S11" s="34">
        <v>27</v>
      </c>
      <c r="T11" s="34">
        <f t="shared" si="6"/>
        <v>50</v>
      </c>
      <c r="U11" s="5">
        <f t="shared" si="0"/>
        <v>221.31</v>
      </c>
      <c r="V11" s="36"/>
      <c r="AA11" s="8"/>
    </row>
    <row r="12" spans="1:27" ht="12.75">
      <c r="A12" s="4">
        <v>5510</v>
      </c>
      <c r="B12" s="1" t="s">
        <v>342</v>
      </c>
      <c r="C12" s="1" t="s">
        <v>343</v>
      </c>
      <c r="D12" s="1" t="s">
        <v>327</v>
      </c>
      <c r="E12" s="49">
        <v>38.74</v>
      </c>
      <c r="F12" s="40">
        <v>15</v>
      </c>
      <c r="G12" s="5">
        <f t="shared" si="1"/>
        <v>53.74</v>
      </c>
      <c r="H12" s="5">
        <f t="shared" si="2"/>
        <v>66.25999999999999</v>
      </c>
      <c r="I12" s="49">
        <v>43.03</v>
      </c>
      <c r="J12" s="40">
        <v>5</v>
      </c>
      <c r="K12" s="5">
        <f t="shared" si="3"/>
        <v>48.03</v>
      </c>
      <c r="L12" s="5">
        <f t="shared" si="4"/>
        <v>51.97</v>
      </c>
      <c r="M12" s="5">
        <v>34.25</v>
      </c>
      <c r="N12" s="34">
        <v>33</v>
      </c>
      <c r="O12" s="34">
        <v>18</v>
      </c>
      <c r="P12" s="34">
        <f t="shared" si="5"/>
        <v>51</v>
      </c>
      <c r="Q12" s="5">
        <v>43.44</v>
      </c>
      <c r="R12" s="34">
        <v>21</v>
      </c>
      <c r="S12" s="34">
        <v>9</v>
      </c>
      <c r="T12" s="34">
        <f t="shared" si="6"/>
        <v>30</v>
      </c>
      <c r="U12" s="5">
        <f t="shared" si="0"/>
        <v>199.23</v>
      </c>
      <c r="V12" s="36"/>
      <c r="AA12" s="8"/>
    </row>
    <row r="13" spans="1:27" ht="12.75">
      <c r="A13" s="4">
        <v>5511</v>
      </c>
      <c r="B13" s="1" t="s">
        <v>8</v>
      </c>
      <c r="C13" s="1" t="s">
        <v>129</v>
      </c>
      <c r="D13" s="1" t="s">
        <v>333</v>
      </c>
      <c r="E13" s="49">
        <v>39.95</v>
      </c>
      <c r="F13" s="40">
        <v>0</v>
      </c>
      <c r="G13" s="5">
        <f t="shared" si="1"/>
        <v>39.95</v>
      </c>
      <c r="H13" s="5">
        <f t="shared" si="2"/>
        <v>80.05</v>
      </c>
      <c r="I13" s="49">
        <v>33.16</v>
      </c>
      <c r="J13" s="40">
        <v>0</v>
      </c>
      <c r="K13" s="5">
        <f t="shared" si="3"/>
        <v>33.16</v>
      </c>
      <c r="L13" s="5">
        <f t="shared" si="4"/>
        <v>66.84</v>
      </c>
      <c r="M13" s="5">
        <v>36.97</v>
      </c>
      <c r="N13" s="34">
        <v>37</v>
      </c>
      <c r="O13" s="34">
        <v>18</v>
      </c>
      <c r="P13" s="34">
        <f t="shared" si="5"/>
        <v>55</v>
      </c>
      <c r="Q13" s="5">
        <v>41.51</v>
      </c>
      <c r="R13" s="34">
        <v>21</v>
      </c>
      <c r="S13" s="34">
        <v>27</v>
      </c>
      <c r="T13" s="34">
        <f t="shared" si="6"/>
        <v>48</v>
      </c>
      <c r="U13" s="5">
        <f t="shared" si="0"/>
        <v>249.89</v>
      </c>
      <c r="V13" s="40"/>
      <c r="AA13" s="7"/>
    </row>
    <row r="14" spans="1:27" ht="12.75">
      <c r="A14" s="4">
        <v>5512</v>
      </c>
      <c r="B14" t="s">
        <v>194</v>
      </c>
      <c r="C14" t="s">
        <v>132</v>
      </c>
      <c r="D14" s="1" t="s">
        <v>344</v>
      </c>
      <c r="E14" s="49">
        <v>38.04</v>
      </c>
      <c r="F14" s="40">
        <v>0</v>
      </c>
      <c r="G14" s="5">
        <f t="shared" si="1"/>
        <v>38.04</v>
      </c>
      <c r="H14" s="5">
        <f t="shared" si="2"/>
        <v>81.96000000000001</v>
      </c>
      <c r="I14" s="49">
        <v>30.47</v>
      </c>
      <c r="J14" s="40">
        <v>0</v>
      </c>
      <c r="K14" s="5">
        <f t="shared" si="3"/>
        <v>30.47</v>
      </c>
      <c r="L14" s="5">
        <f t="shared" si="4"/>
        <v>69.53</v>
      </c>
      <c r="M14" s="5">
        <v>35.59</v>
      </c>
      <c r="N14" s="34">
        <v>40</v>
      </c>
      <c r="O14" s="34">
        <v>3</v>
      </c>
      <c r="P14" s="34">
        <f t="shared" si="5"/>
        <v>43</v>
      </c>
      <c r="Q14" s="5">
        <v>37.98</v>
      </c>
      <c r="R14" s="34">
        <v>17</v>
      </c>
      <c r="S14" s="34">
        <v>9</v>
      </c>
      <c r="T14" s="34">
        <f t="shared" si="6"/>
        <v>26</v>
      </c>
      <c r="U14" s="5">
        <f t="shared" si="0"/>
        <v>220.49</v>
      </c>
      <c r="V14" s="40"/>
      <c r="AA14" s="7"/>
    </row>
    <row r="15" spans="1:22" ht="12.75">
      <c r="A15" s="4">
        <v>5513</v>
      </c>
      <c r="B15" s="1" t="s">
        <v>288</v>
      </c>
      <c r="C15" s="1" t="s">
        <v>289</v>
      </c>
      <c r="D15" s="1" t="s">
        <v>80</v>
      </c>
      <c r="E15" s="49">
        <v>45.59</v>
      </c>
      <c r="F15" s="40">
        <v>0</v>
      </c>
      <c r="G15" s="5">
        <f t="shared" si="1"/>
        <v>45.59</v>
      </c>
      <c r="H15" s="5">
        <f t="shared" si="2"/>
        <v>74.41</v>
      </c>
      <c r="I15" s="49">
        <v>37.94</v>
      </c>
      <c r="J15" s="40">
        <v>5</v>
      </c>
      <c r="K15" s="5">
        <f t="shared" si="3"/>
        <v>42.94</v>
      </c>
      <c r="L15" s="5">
        <f t="shared" si="4"/>
        <v>57.06</v>
      </c>
      <c r="M15" s="5">
        <v>34.89</v>
      </c>
      <c r="N15" s="34">
        <v>30</v>
      </c>
      <c r="O15" s="34">
        <v>9</v>
      </c>
      <c r="P15" s="34">
        <f t="shared" si="5"/>
        <v>39</v>
      </c>
      <c r="Q15" s="5">
        <v>47.43</v>
      </c>
      <c r="R15" s="34">
        <v>8</v>
      </c>
      <c r="S15" s="34">
        <v>20</v>
      </c>
      <c r="T15" s="34">
        <f t="shared" si="6"/>
        <v>28</v>
      </c>
      <c r="U15" s="5">
        <f t="shared" si="0"/>
        <v>198.47</v>
      </c>
      <c r="V15" s="40"/>
    </row>
    <row r="16" spans="1:22" ht="12.75">
      <c r="A16" s="4">
        <v>5514</v>
      </c>
      <c r="B16" s="1" t="s">
        <v>50</v>
      </c>
      <c r="C16" s="1" t="s">
        <v>292</v>
      </c>
      <c r="D16" s="1" t="s">
        <v>167</v>
      </c>
      <c r="E16" s="49"/>
      <c r="F16" s="40">
        <v>120</v>
      </c>
      <c r="G16" s="5">
        <f t="shared" si="1"/>
        <v>120</v>
      </c>
      <c r="H16" s="5">
        <f t="shared" si="2"/>
        <v>0</v>
      </c>
      <c r="I16" s="49">
        <v>41</v>
      </c>
      <c r="J16" s="40">
        <v>10</v>
      </c>
      <c r="K16" s="5">
        <f t="shared" si="3"/>
        <v>51</v>
      </c>
      <c r="L16" s="5">
        <f t="shared" si="4"/>
        <v>49</v>
      </c>
      <c r="M16" s="5">
        <v>35.44</v>
      </c>
      <c r="N16" s="34">
        <v>29</v>
      </c>
      <c r="O16" s="34">
        <v>18</v>
      </c>
      <c r="P16" s="34">
        <f t="shared" si="5"/>
        <v>47</v>
      </c>
      <c r="Q16" s="5">
        <v>43.39</v>
      </c>
      <c r="R16" s="34">
        <v>15</v>
      </c>
      <c r="S16" s="34">
        <v>2</v>
      </c>
      <c r="T16" s="34">
        <f t="shared" si="6"/>
        <v>17</v>
      </c>
      <c r="U16" s="5">
        <f t="shared" si="0"/>
        <v>113</v>
      </c>
      <c r="V16" s="40"/>
    </row>
    <row r="17" spans="1:22" ht="12.75">
      <c r="A17" s="4">
        <v>5515</v>
      </c>
      <c r="B17" s="8" t="s">
        <v>190</v>
      </c>
      <c r="C17" t="s">
        <v>191</v>
      </c>
      <c r="D17" s="38" t="s">
        <v>338</v>
      </c>
      <c r="E17" s="49"/>
      <c r="F17" s="40">
        <v>120</v>
      </c>
      <c r="G17" s="5">
        <f t="shared" si="1"/>
        <v>120</v>
      </c>
      <c r="H17" s="5">
        <f t="shared" si="2"/>
        <v>0</v>
      </c>
      <c r="I17" s="49">
        <v>35.75</v>
      </c>
      <c r="J17" s="40">
        <v>0</v>
      </c>
      <c r="K17" s="5">
        <f t="shared" si="3"/>
        <v>35.75</v>
      </c>
      <c r="L17" s="5">
        <f t="shared" si="4"/>
        <v>64.25</v>
      </c>
      <c r="M17" s="5">
        <v>37.72</v>
      </c>
      <c r="N17" s="34">
        <v>33</v>
      </c>
      <c r="O17" s="34">
        <v>8</v>
      </c>
      <c r="P17" s="34">
        <f t="shared" si="5"/>
        <v>41</v>
      </c>
      <c r="Q17" s="5">
        <v>50.22</v>
      </c>
      <c r="R17" s="34">
        <v>22</v>
      </c>
      <c r="S17" s="34">
        <v>20</v>
      </c>
      <c r="T17" s="34">
        <f t="shared" si="6"/>
        <v>42</v>
      </c>
      <c r="U17" s="5">
        <f t="shared" si="0"/>
        <v>147.25</v>
      </c>
      <c r="V17" s="40"/>
    </row>
    <row r="18" spans="1:22" ht="12.75">
      <c r="A18" s="4">
        <v>5516</v>
      </c>
      <c r="B18" s="1" t="s">
        <v>177</v>
      </c>
      <c r="C18" s="1" t="s">
        <v>135</v>
      </c>
      <c r="D18" s="38" t="s">
        <v>333</v>
      </c>
      <c r="E18" s="49">
        <v>49.03</v>
      </c>
      <c r="F18" s="40">
        <v>20</v>
      </c>
      <c r="G18" s="5">
        <f t="shared" si="1"/>
        <v>69.03</v>
      </c>
      <c r="H18" s="5">
        <f t="shared" si="2"/>
        <v>50.97</v>
      </c>
      <c r="I18" s="49">
        <v>30.18</v>
      </c>
      <c r="J18" s="40">
        <v>10</v>
      </c>
      <c r="K18" s="5">
        <f t="shared" si="3"/>
        <v>40.18</v>
      </c>
      <c r="L18" s="5">
        <f t="shared" si="4"/>
        <v>59.82</v>
      </c>
      <c r="M18" s="5">
        <v>37.31</v>
      </c>
      <c r="N18" s="34">
        <v>32</v>
      </c>
      <c r="O18" s="34">
        <v>4</v>
      </c>
      <c r="P18" s="34">
        <f t="shared" si="5"/>
        <v>36</v>
      </c>
      <c r="Q18" s="5">
        <v>40.21</v>
      </c>
      <c r="R18" s="34">
        <v>21</v>
      </c>
      <c r="S18" s="34">
        <v>0</v>
      </c>
      <c r="T18" s="34">
        <f t="shared" si="6"/>
        <v>21</v>
      </c>
      <c r="U18" s="5">
        <f t="shared" si="0"/>
        <v>167.79</v>
      </c>
      <c r="V18" s="40"/>
    </row>
    <row r="19" spans="1:22" ht="12.75">
      <c r="A19" s="4">
        <v>5517</v>
      </c>
      <c r="B19" s="1" t="s">
        <v>187</v>
      </c>
      <c r="C19" s="1" t="s">
        <v>188</v>
      </c>
      <c r="D19" s="1" t="s">
        <v>164</v>
      </c>
      <c r="E19" s="49">
        <v>39.96</v>
      </c>
      <c r="F19" s="40">
        <v>0</v>
      </c>
      <c r="G19" s="5">
        <f t="shared" si="1"/>
        <v>39.96</v>
      </c>
      <c r="H19" s="5">
        <f t="shared" si="2"/>
        <v>80.03999999999999</v>
      </c>
      <c r="I19" s="49">
        <v>34.37</v>
      </c>
      <c r="J19" s="40">
        <v>0</v>
      </c>
      <c r="K19" s="5">
        <f t="shared" si="3"/>
        <v>34.37</v>
      </c>
      <c r="L19" s="5">
        <f t="shared" si="4"/>
        <v>65.63</v>
      </c>
      <c r="M19" s="5">
        <v>36.13</v>
      </c>
      <c r="N19" s="34">
        <v>34</v>
      </c>
      <c r="O19" s="34">
        <v>18</v>
      </c>
      <c r="P19" s="34">
        <f t="shared" si="5"/>
        <v>52</v>
      </c>
      <c r="Q19" s="5">
        <v>38.98</v>
      </c>
      <c r="R19" s="34">
        <v>17</v>
      </c>
      <c r="S19" s="34">
        <v>9</v>
      </c>
      <c r="T19" s="34">
        <f t="shared" si="6"/>
        <v>26</v>
      </c>
      <c r="U19" s="5">
        <f t="shared" si="0"/>
        <v>223.67</v>
      </c>
      <c r="V19" s="34"/>
    </row>
    <row r="20" spans="1:22" ht="12.75">
      <c r="A20" s="4">
        <v>5518</v>
      </c>
      <c r="B20" t="s">
        <v>138</v>
      </c>
      <c r="C20" t="s">
        <v>139</v>
      </c>
      <c r="D20" s="1" t="s">
        <v>113</v>
      </c>
      <c r="E20" s="49">
        <v>38.99</v>
      </c>
      <c r="F20" s="40">
        <v>5</v>
      </c>
      <c r="G20" s="5">
        <f t="shared" si="1"/>
        <v>43.99</v>
      </c>
      <c r="H20" s="5">
        <f t="shared" si="2"/>
        <v>76.00999999999999</v>
      </c>
      <c r="I20" s="49">
        <v>29.53</v>
      </c>
      <c r="J20" s="40">
        <v>5</v>
      </c>
      <c r="K20" s="5">
        <f t="shared" si="3"/>
        <v>34.53</v>
      </c>
      <c r="L20" s="5">
        <f t="shared" si="4"/>
        <v>65.47</v>
      </c>
      <c r="M20" s="5">
        <v>36.43</v>
      </c>
      <c r="N20" s="34">
        <v>40</v>
      </c>
      <c r="O20" s="34">
        <v>18</v>
      </c>
      <c r="P20" s="34">
        <f t="shared" si="5"/>
        <v>58</v>
      </c>
      <c r="Q20" s="5">
        <v>37.45</v>
      </c>
      <c r="R20" s="34">
        <v>24</v>
      </c>
      <c r="S20" s="34">
        <v>27</v>
      </c>
      <c r="T20" s="34">
        <f t="shared" si="6"/>
        <v>51</v>
      </c>
      <c r="U20" s="5">
        <f t="shared" si="0"/>
        <v>250.48</v>
      </c>
      <c r="V20" s="34"/>
    </row>
    <row r="21" spans="1:22" ht="12.75">
      <c r="A21" s="4">
        <v>5519</v>
      </c>
      <c r="B21" s="1" t="s">
        <v>71</v>
      </c>
      <c r="C21" s="1" t="s">
        <v>345</v>
      </c>
      <c r="D21" s="38" t="s">
        <v>63</v>
      </c>
      <c r="E21" s="49"/>
      <c r="F21" s="40">
        <v>120</v>
      </c>
      <c r="G21" s="5">
        <f t="shared" si="1"/>
        <v>120</v>
      </c>
      <c r="H21" s="5">
        <f t="shared" si="2"/>
        <v>0</v>
      </c>
      <c r="I21" s="49">
        <v>29.13</v>
      </c>
      <c r="J21" s="40">
        <v>0</v>
      </c>
      <c r="K21" s="5">
        <f t="shared" si="3"/>
        <v>29.13</v>
      </c>
      <c r="L21" s="5">
        <f t="shared" si="4"/>
        <v>70.87</v>
      </c>
      <c r="M21" s="5">
        <v>37.75</v>
      </c>
      <c r="N21" s="34">
        <v>30</v>
      </c>
      <c r="O21" s="34">
        <v>5</v>
      </c>
      <c r="P21" s="34">
        <f t="shared" si="5"/>
        <v>35</v>
      </c>
      <c r="Q21" s="5">
        <v>47.92</v>
      </c>
      <c r="R21" s="34">
        <v>17</v>
      </c>
      <c r="S21" s="34">
        <v>9</v>
      </c>
      <c r="T21" s="34">
        <f t="shared" si="6"/>
        <v>26</v>
      </c>
      <c r="U21" s="5">
        <f t="shared" si="0"/>
        <v>131.87</v>
      </c>
      <c r="V21" s="34"/>
    </row>
    <row r="22" spans="1:22" ht="12.75">
      <c r="A22" s="4">
        <v>5520</v>
      </c>
      <c r="B22" s="1" t="s">
        <v>202</v>
      </c>
      <c r="C22" s="1" t="s">
        <v>346</v>
      </c>
      <c r="D22" s="1" t="s">
        <v>63</v>
      </c>
      <c r="E22" s="49">
        <v>46.77</v>
      </c>
      <c r="F22" s="40">
        <v>20</v>
      </c>
      <c r="G22" s="5">
        <f t="shared" si="1"/>
        <v>66.77000000000001</v>
      </c>
      <c r="H22" s="5">
        <f t="shared" si="2"/>
        <v>53.22999999999999</v>
      </c>
      <c r="I22" s="49"/>
      <c r="J22" s="40">
        <v>100</v>
      </c>
      <c r="K22" s="5">
        <f t="shared" si="3"/>
        <v>100</v>
      </c>
      <c r="L22" s="5">
        <f t="shared" si="4"/>
        <v>0</v>
      </c>
      <c r="M22" s="5">
        <v>35.78</v>
      </c>
      <c r="N22" s="34">
        <v>20</v>
      </c>
      <c r="O22" s="34">
        <v>9</v>
      </c>
      <c r="P22" s="34">
        <f t="shared" si="5"/>
        <v>29</v>
      </c>
      <c r="Q22" s="5">
        <v>47.33</v>
      </c>
      <c r="R22" s="34">
        <v>1</v>
      </c>
      <c r="S22" s="34">
        <v>20</v>
      </c>
      <c r="T22" s="34">
        <f t="shared" si="6"/>
        <v>21</v>
      </c>
      <c r="U22" s="5">
        <f t="shared" si="0"/>
        <v>103.22999999999999</v>
      </c>
      <c r="V22" s="34"/>
    </row>
    <row r="23" spans="1:22" ht="12.75">
      <c r="A23" s="4">
        <v>5521</v>
      </c>
      <c r="B23" s="1" t="s">
        <v>347</v>
      </c>
      <c r="C23" s="1" t="s">
        <v>348</v>
      </c>
      <c r="D23" s="1" t="s">
        <v>63</v>
      </c>
      <c r="E23" s="49">
        <v>48.72</v>
      </c>
      <c r="F23" s="40">
        <v>10</v>
      </c>
      <c r="G23" s="5">
        <f t="shared" si="1"/>
        <v>58.72</v>
      </c>
      <c r="H23" s="5">
        <f t="shared" si="2"/>
        <v>61.28</v>
      </c>
      <c r="I23" s="49">
        <v>31.25</v>
      </c>
      <c r="J23" s="40">
        <v>0</v>
      </c>
      <c r="K23" s="5">
        <f t="shared" si="3"/>
        <v>31.25</v>
      </c>
      <c r="L23" s="5">
        <f t="shared" si="4"/>
        <v>68.75</v>
      </c>
      <c r="M23" s="5">
        <v>33.81</v>
      </c>
      <c r="N23" s="34">
        <v>35</v>
      </c>
      <c r="O23" s="34">
        <v>18</v>
      </c>
      <c r="P23" s="34">
        <f t="shared" si="5"/>
        <v>53</v>
      </c>
      <c r="Q23" s="5">
        <v>41.13</v>
      </c>
      <c r="R23" s="34">
        <v>21</v>
      </c>
      <c r="S23" s="34">
        <v>20</v>
      </c>
      <c r="T23" s="34">
        <f t="shared" si="6"/>
        <v>41</v>
      </c>
      <c r="U23" s="5">
        <f t="shared" si="0"/>
        <v>224.03</v>
      </c>
      <c r="V23" s="34"/>
    </row>
    <row r="24" spans="1:22" ht="12.75">
      <c r="A24" s="4">
        <v>5522</v>
      </c>
      <c r="B24" s="1" t="s">
        <v>242</v>
      </c>
      <c r="C24" s="1" t="s">
        <v>243</v>
      </c>
      <c r="D24" s="1" t="s">
        <v>330</v>
      </c>
      <c r="E24" s="49">
        <v>36.64</v>
      </c>
      <c r="F24" s="40">
        <v>0</v>
      </c>
      <c r="G24" s="5">
        <f t="shared" si="1"/>
        <v>36.64</v>
      </c>
      <c r="H24" s="5">
        <f t="shared" si="2"/>
        <v>83.36</v>
      </c>
      <c r="I24" s="49">
        <v>28.56</v>
      </c>
      <c r="J24" s="40">
        <v>0</v>
      </c>
      <c r="K24" s="5">
        <f t="shared" si="3"/>
        <v>28.56</v>
      </c>
      <c r="L24" s="5">
        <f t="shared" si="4"/>
        <v>71.44</v>
      </c>
      <c r="M24" s="5">
        <v>33.81</v>
      </c>
      <c r="N24" s="34">
        <v>36</v>
      </c>
      <c r="O24" s="34">
        <v>18</v>
      </c>
      <c r="P24" s="34">
        <f t="shared" si="5"/>
        <v>54</v>
      </c>
      <c r="Q24" s="5">
        <v>36.46</v>
      </c>
      <c r="R24" s="34">
        <v>22</v>
      </c>
      <c r="S24" s="34">
        <v>9</v>
      </c>
      <c r="T24" s="34">
        <f t="shared" si="6"/>
        <v>31</v>
      </c>
      <c r="U24" s="5">
        <f t="shared" si="0"/>
        <v>239.8</v>
      </c>
      <c r="V24" s="34"/>
    </row>
    <row r="25" spans="1:22" ht="12.75">
      <c r="A25" s="4">
        <v>5523</v>
      </c>
      <c r="B25" s="1" t="s">
        <v>148</v>
      </c>
      <c r="C25" s="1" t="s">
        <v>184</v>
      </c>
      <c r="D25" s="1" t="s">
        <v>269</v>
      </c>
      <c r="E25" s="49">
        <v>43.14</v>
      </c>
      <c r="F25" s="40">
        <v>25</v>
      </c>
      <c r="G25" s="5">
        <f t="shared" si="1"/>
        <v>68.14</v>
      </c>
      <c r="H25" s="5">
        <f t="shared" si="2"/>
        <v>51.86</v>
      </c>
      <c r="I25" s="49">
        <v>32.69</v>
      </c>
      <c r="J25" s="40">
        <v>0</v>
      </c>
      <c r="K25" s="5">
        <f t="shared" si="3"/>
        <v>32.69</v>
      </c>
      <c r="L25" s="5">
        <f t="shared" si="4"/>
        <v>67.31</v>
      </c>
      <c r="M25" s="5">
        <v>35.53</v>
      </c>
      <c r="N25" s="34">
        <v>32</v>
      </c>
      <c r="O25" s="34">
        <v>18</v>
      </c>
      <c r="P25" s="34">
        <f t="shared" si="5"/>
        <v>50</v>
      </c>
      <c r="Q25" s="5">
        <v>47.76</v>
      </c>
      <c r="R25" s="34">
        <v>24</v>
      </c>
      <c r="S25" s="34">
        <v>20</v>
      </c>
      <c r="T25" s="34">
        <f t="shared" si="6"/>
        <v>44</v>
      </c>
      <c r="U25" s="5">
        <f t="shared" si="0"/>
        <v>213.17000000000002</v>
      </c>
      <c r="V25" s="34"/>
    </row>
    <row r="26" spans="1:22" ht="12.75">
      <c r="A26" s="4">
        <v>5524</v>
      </c>
      <c r="B26" s="1" t="s">
        <v>181</v>
      </c>
      <c r="C26" s="1" t="s">
        <v>192</v>
      </c>
      <c r="D26" s="1" t="s">
        <v>349</v>
      </c>
      <c r="E26" s="49">
        <v>43.16</v>
      </c>
      <c r="F26" s="40">
        <v>5</v>
      </c>
      <c r="G26" s="5">
        <f t="shared" si="1"/>
        <v>48.16</v>
      </c>
      <c r="H26" s="5">
        <f t="shared" si="2"/>
        <v>71.84</v>
      </c>
      <c r="I26" s="5">
        <v>33.91</v>
      </c>
      <c r="J26" s="34">
        <v>5</v>
      </c>
      <c r="K26" s="5">
        <f t="shared" si="3"/>
        <v>38.91</v>
      </c>
      <c r="L26" s="5">
        <f t="shared" si="4"/>
        <v>61.09</v>
      </c>
      <c r="M26" s="5">
        <v>38.31</v>
      </c>
      <c r="N26" s="34">
        <v>35</v>
      </c>
      <c r="O26" s="34">
        <v>3</v>
      </c>
      <c r="P26" s="34">
        <f t="shared" si="5"/>
        <v>38</v>
      </c>
      <c r="Q26" s="5">
        <v>41.02</v>
      </c>
      <c r="R26" s="34">
        <v>15</v>
      </c>
      <c r="S26" s="34">
        <v>27</v>
      </c>
      <c r="T26" s="34">
        <f t="shared" si="6"/>
        <v>42</v>
      </c>
      <c r="U26" s="5">
        <f t="shared" si="0"/>
        <v>212.93</v>
      </c>
      <c r="V26" s="34"/>
    </row>
    <row r="27" spans="1:22" ht="12.75">
      <c r="A27" s="4">
        <v>5525</v>
      </c>
      <c r="B27" s="1" t="s">
        <v>258</v>
      </c>
      <c r="C27" s="1" t="s">
        <v>193</v>
      </c>
      <c r="D27" s="1" t="s">
        <v>121</v>
      </c>
      <c r="E27" s="49">
        <v>37.66</v>
      </c>
      <c r="F27" s="40">
        <v>0</v>
      </c>
      <c r="G27" s="5">
        <f t="shared" si="1"/>
        <v>37.66</v>
      </c>
      <c r="H27" s="5">
        <f t="shared" si="2"/>
        <v>82.34</v>
      </c>
      <c r="I27" s="5">
        <v>29.76</v>
      </c>
      <c r="J27" s="34">
        <v>5</v>
      </c>
      <c r="K27" s="5">
        <f t="shared" si="3"/>
        <v>34.760000000000005</v>
      </c>
      <c r="L27" s="5">
        <f t="shared" si="4"/>
        <v>65.24</v>
      </c>
      <c r="M27" s="5">
        <v>38.28</v>
      </c>
      <c r="N27" s="34">
        <v>40</v>
      </c>
      <c r="O27" s="34">
        <v>8</v>
      </c>
      <c r="P27" s="34">
        <f t="shared" si="5"/>
        <v>48</v>
      </c>
      <c r="Q27" s="5">
        <v>37.58</v>
      </c>
      <c r="R27" s="34">
        <v>23</v>
      </c>
      <c r="S27" s="34">
        <v>27</v>
      </c>
      <c r="T27" s="34">
        <f t="shared" si="6"/>
        <v>50</v>
      </c>
      <c r="U27" s="5">
        <f t="shared" si="0"/>
        <v>245.57999999999998</v>
      </c>
      <c r="V27" s="34"/>
    </row>
    <row r="28" spans="1:22" ht="12.75">
      <c r="A28" s="4">
        <v>5526</v>
      </c>
      <c r="B28" s="1" t="s">
        <v>210</v>
      </c>
      <c r="C28" s="1" t="s">
        <v>180</v>
      </c>
      <c r="D28" s="1" t="s">
        <v>178</v>
      </c>
      <c r="E28" s="49">
        <v>38.32</v>
      </c>
      <c r="F28" s="40">
        <v>0</v>
      </c>
      <c r="G28" s="5">
        <f t="shared" si="1"/>
        <v>38.32</v>
      </c>
      <c r="H28" s="5">
        <f t="shared" si="2"/>
        <v>81.68</v>
      </c>
      <c r="I28" s="5">
        <v>30.31</v>
      </c>
      <c r="J28" s="34">
        <v>0</v>
      </c>
      <c r="K28" s="5">
        <f t="shared" si="3"/>
        <v>30.31</v>
      </c>
      <c r="L28" s="5">
        <f t="shared" si="4"/>
        <v>69.69</v>
      </c>
      <c r="M28" s="5">
        <v>37.03</v>
      </c>
      <c r="N28" s="34">
        <v>40</v>
      </c>
      <c r="O28" s="34">
        <v>5</v>
      </c>
      <c r="P28" s="34">
        <f t="shared" si="5"/>
        <v>45</v>
      </c>
      <c r="Q28" s="5">
        <v>37.62</v>
      </c>
      <c r="R28" s="34">
        <v>10</v>
      </c>
      <c r="S28" s="34">
        <v>20</v>
      </c>
      <c r="T28" s="34">
        <f t="shared" si="6"/>
        <v>30</v>
      </c>
      <c r="U28" s="5">
        <f t="shared" si="0"/>
        <v>226.37</v>
      </c>
      <c r="V28" s="34"/>
    </row>
    <row r="29" spans="1:22" ht="12.75">
      <c r="A29" s="4">
        <v>5527</v>
      </c>
      <c r="B29" t="s">
        <v>196</v>
      </c>
      <c r="C29" t="s">
        <v>197</v>
      </c>
      <c r="D29" s="1" t="s">
        <v>324</v>
      </c>
      <c r="E29" s="49">
        <v>60.03</v>
      </c>
      <c r="F29" s="40">
        <v>5</v>
      </c>
      <c r="G29" s="5">
        <f t="shared" si="1"/>
        <v>65.03</v>
      </c>
      <c r="H29" s="5">
        <f t="shared" si="2"/>
        <v>54.97</v>
      </c>
      <c r="I29" s="5"/>
      <c r="J29" s="34">
        <v>100</v>
      </c>
      <c r="K29" s="5">
        <f t="shared" si="3"/>
        <v>100</v>
      </c>
      <c r="L29" s="5">
        <f t="shared" si="4"/>
        <v>0</v>
      </c>
      <c r="M29" s="5">
        <v>41.84</v>
      </c>
      <c r="N29" s="34">
        <v>8</v>
      </c>
      <c r="O29" s="34">
        <v>5</v>
      </c>
      <c r="P29" s="34">
        <f t="shared" si="5"/>
        <v>13</v>
      </c>
      <c r="Q29" s="5">
        <v>47.04</v>
      </c>
      <c r="R29" s="34">
        <v>24</v>
      </c>
      <c r="S29" s="34">
        <v>9</v>
      </c>
      <c r="T29" s="34">
        <f t="shared" si="6"/>
        <v>33</v>
      </c>
      <c r="U29" s="5">
        <f t="shared" si="0"/>
        <v>100.97</v>
      </c>
      <c r="V29" s="34"/>
    </row>
    <row r="30" spans="1:22" ht="12.75">
      <c r="A30" s="4">
        <v>5528</v>
      </c>
      <c r="B30" s="1" t="s">
        <v>76</v>
      </c>
      <c r="C30" s="1" t="s">
        <v>77</v>
      </c>
      <c r="D30" s="1" t="s">
        <v>125</v>
      </c>
      <c r="E30" s="49">
        <v>39.7</v>
      </c>
      <c r="F30" s="40">
        <v>5</v>
      </c>
      <c r="G30" s="5">
        <f t="shared" si="1"/>
        <v>44.7</v>
      </c>
      <c r="H30" s="5">
        <f t="shared" si="2"/>
        <v>75.3</v>
      </c>
      <c r="I30" s="5">
        <v>30.63</v>
      </c>
      <c r="J30" s="34">
        <v>5</v>
      </c>
      <c r="K30" s="5">
        <f t="shared" si="3"/>
        <v>35.629999999999995</v>
      </c>
      <c r="L30" s="5">
        <f t="shared" si="4"/>
        <v>64.37</v>
      </c>
      <c r="M30" s="5">
        <v>36.25</v>
      </c>
      <c r="N30" s="34">
        <v>40</v>
      </c>
      <c r="O30" s="34">
        <v>3</v>
      </c>
      <c r="P30" s="34">
        <f t="shared" si="5"/>
        <v>43</v>
      </c>
      <c r="Q30" s="5">
        <v>37.62</v>
      </c>
      <c r="R30" s="34">
        <v>21</v>
      </c>
      <c r="S30" s="34">
        <v>27</v>
      </c>
      <c r="T30" s="34">
        <f t="shared" si="6"/>
        <v>48</v>
      </c>
      <c r="U30" s="5">
        <f t="shared" si="0"/>
        <v>230.67000000000002</v>
      </c>
      <c r="V30" s="34"/>
    </row>
    <row r="31" spans="1:22" ht="12.75">
      <c r="A31" s="4">
        <v>5529</v>
      </c>
      <c r="B31" s="1" t="s">
        <v>75</v>
      </c>
      <c r="C31" s="1" t="s">
        <v>186</v>
      </c>
      <c r="D31" s="1" t="s">
        <v>63</v>
      </c>
      <c r="E31" s="49">
        <v>43.86</v>
      </c>
      <c r="F31" s="40">
        <v>10</v>
      </c>
      <c r="G31" s="5">
        <f t="shared" si="1"/>
        <v>53.86</v>
      </c>
      <c r="H31" s="5">
        <f t="shared" si="2"/>
        <v>66.14</v>
      </c>
      <c r="I31" s="5">
        <v>29.85</v>
      </c>
      <c r="J31" s="34">
        <v>0</v>
      </c>
      <c r="K31" s="5">
        <f t="shared" si="3"/>
        <v>29.85</v>
      </c>
      <c r="L31" s="5">
        <f t="shared" si="4"/>
        <v>70.15</v>
      </c>
      <c r="M31" s="5">
        <v>36.47</v>
      </c>
      <c r="N31" s="34">
        <v>31</v>
      </c>
      <c r="O31" s="34">
        <v>3</v>
      </c>
      <c r="P31" s="34">
        <f t="shared" si="5"/>
        <v>34</v>
      </c>
      <c r="Q31" s="5">
        <v>42.43</v>
      </c>
      <c r="R31" s="34">
        <v>14</v>
      </c>
      <c r="S31" s="34">
        <v>9</v>
      </c>
      <c r="T31" s="34">
        <f t="shared" si="6"/>
        <v>23</v>
      </c>
      <c r="U31" s="5">
        <f t="shared" si="0"/>
        <v>193.29000000000002</v>
      </c>
      <c r="V31" s="34"/>
    </row>
    <row r="32" spans="1:22" ht="12.75">
      <c r="A32" s="4">
        <v>5530</v>
      </c>
      <c r="B32" s="1" t="s">
        <v>3</v>
      </c>
      <c r="C32" s="1" t="s">
        <v>244</v>
      </c>
      <c r="D32" s="1" t="s">
        <v>330</v>
      </c>
      <c r="E32" s="49">
        <v>38.18</v>
      </c>
      <c r="F32" s="40">
        <v>0</v>
      </c>
      <c r="G32" s="5">
        <f t="shared" si="1"/>
        <v>38.18</v>
      </c>
      <c r="H32" s="5">
        <f t="shared" si="2"/>
        <v>81.82</v>
      </c>
      <c r="I32" s="5">
        <v>32.56</v>
      </c>
      <c r="J32" s="34">
        <v>0</v>
      </c>
      <c r="K32" s="5">
        <f t="shared" si="3"/>
        <v>32.56</v>
      </c>
      <c r="L32" s="5">
        <f t="shared" si="4"/>
        <v>67.44</v>
      </c>
      <c r="M32" s="5">
        <v>37.06</v>
      </c>
      <c r="N32" s="34">
        <v>35</v>
      </c>
      <c r="O32" s="34">
        <v>5</v>
      </c>
      <c r="P32" s="34">
        <f t="shared" si="5"/>
        <v>40</v>
      </c>
      <c r="Q32" s="5">
        <v>35.48</v>
      </c>
      <c r="R32" s="34">
        <v>24</v>
      </c>
      <c r="S32" s="34">
        <v>27</v>
      </c>
      <c r="T32" s="34">
        <f t="shared" si="6"/>
        <v>51</v>
      </c>
      <c r="U32" s="5">
        <f t="shared" si="0"/>
        <v>240.26</v>
      </c>
      <c r="V32" s="34"/>
    </row>
    <row r="33" spans="1:22" ht="12.75">
      <c r="A33" s="4">
        <v>5531</v>
      </c>
      <c r="B33" s="1" t="s">
        <v>28</v>
      </c>
      <c r="C33" s="1" t="s">
        <v>245</v>
      </c>
      <c r="D33" s="1" t="s">
        <v>183</v>
      </c>
      <c r="E33" s="49">
        <v>39.14</v>
      </c>
      <c r="F33" s="40">
        <v>5</v>
      </c>
      <c r="G33" s="5">
        <f t="shared" si="1"/>
        <v>44.14</v>
      </c>
      <c r="H33" s="5">
        <f t="shared" si="2"/>
        <v>75.86</v>
      </c>
      <c r="I33" s="5">
        <v>32.15</v>
      </c>
      <c r="J33" s="34">
        <v>0</v>
      </c>
      <c r="K33" s="5">
        <f t="shared" si="3"/>
        <v>32.15</v>
      </c>
      <c r="L33" s="5">
        <f t="shared" si="4"/>
        <v>67.85</v>
      </c>
      <c r="M33" s="5">
        <v>36.84</v>
      </c>
      <c r="N33" s="34">
        <v>28</v>
      </c>
      <c r="O33" s="34">
        <v>18</v>
      </c>
      <c r="P33" s="34">
        <f t="shared" si="5"/>
        <v>46</v>
      </c>
      <c r="Q33" s="5">
        <v>39.16</v>
      </c>
      <c r="R33" s="34">
        <v>22</v>
      </c>
      <c r="S33" s="34">
        <v>27</v>
      </c>
      <c r="T33" s="34">
        <f t="shared" si="6"/>
        <v>49</v>
      </c>
      <c r="U33" s="5">
        <f t="shared" si="0"/>
        <v>238.70999999999998</v>
      </c>
      <c r="V33" s="34"/>
    </row>
    <row r="34" spans="1:22" ht="12.75">
      <c r="A34" s="4">
        <v>5532</v>
      </c>
      <c r="B34" s="1" t="s">
        <v>94</v>
      </c>
      <c r="C34" s="1" t="s">
        <v>134</v>
      </c>
      <c r="D34" s="1" t="s">
        <v>168</v>
      </c>
      <c r="E34" s="49"/>
      <c r="F34" s="40">
        <v>120</v>
      </c>
      <c r="G34" s="5">
        <f t="shared" si="1"/>
        <v>120</v>
      </c>
      <c r="H34" s="5">
        <f t="shared" si="2"/>
        <v>0</v>
      </c>
      <c r="I34" s="5"/>
      <c r="J34" s="34">
        <v>100</v>
      </c>
      <c r="K34" s="5">
        <f t="shared" si="3"/>
        <v>100</v>
      </c>
      <c r="L34" s="5">
        <f t="shared" si="4"/>
        <v>0</v>
      </c>
      <c r="M34" s="5">
        <v>52.62</v>
      </c>
      <c r="N34" s="34">
        <v>35</v>
      </c>
      <c r="O34" s="34">
        <v>3</v>
      </c>
      <c r="P34" s="34">
        <f t="shared" si="5"/>
        <v>38</v>
      </c>
      <c r="Q34" s="5">
        <v>39.38</v>
      </c>
      <c r="R34" s="34">
        <v>24</v>
      </c>
      <c r="S34" s="34">
        <v>27</v>
      </c>
      <c r="T34" s="34">
        <f t="shared" si="6"/>
        <v>51</v>
      </c>
      <c r="U34" s="5">
        <f t="shared" si="0"/>
        <v>89</v>
      </c>
      <c r="V34" s="6"/>
    </row>
    <row r="35" spans="1:21" ht="12.75">
      <c r="A35" s="4">
        <v>5533</v>
      </c>
      <c r="B35" s="1" t="s">
        <v>257</v>
      </c>
      <c r="C35" s="1" t="s">
        <v>350</v>
      </c>
      <c r="D35" s="1" t="s">
        <v>349</v>
      </c>
      <c r="E35" s="49"/>
      <c r="F35" s="40">
        <v>120</v>
      </c>
      <c r="G35" s="5">
        <f t="shared" si="1"/>
        <v>120</v>
      </c>
      <c r="H35" s="5">
        <f t="shared" si="2"/>
        <v>0</v>
      </c>
      <c r="I35" s="5">
        <v>38.5</v>
      </c>
      <c r="J35" s="34">
        <v>10</v>
      </c>
      <c r="K35" s="5">
        <f t="shared" si="3"/>
        <v>48.5</v>
      </c>
      <c r="L35" s="5">
        <f t="shared" si="4"/>
        <v>51.5</v>
      </c>
      <c r="M35" s="5">
        <v>41.84</v>
      </c>
      <c r="N35" s="34">
        <v>32</v>
      </c>
      <c r="O35" s="34">
        <v>3</v>
      </c>
      <c r="P35" s="34">
        <f t="shared" si="5"/>
        <v>35</v>
      </c>
      <c r="Q35" s="5">
        <v>42</v>
      </c>
      <c r="R35" s="34">
        <v>1</v>
      </c>
      <c r="S35" s="34">
        <v>0</v>
      </c>
      <c r="T35" s="34">
        <f t="shared" si="6"/>
        <v>1</v>
      </c>
      <c r="U35" s="5">
        <f t="shared" si="0"/>
        <v>87.5</v>
      </c>
    </row>
    <row r="36" spans="1:19" ht="12.75">
      <c r="A36" s="4"/>
      <c r="B36" s="1"/>
      <c r="C36" s="1"/>
      <c r="E36" s="5"/>
      <c r="F36" s="34"/>
      <c r="G36" s="5"/>
      <c r="H36" s="5"/>
      <c r="I36" s="5"/>
      <c r="J36" s="34"/>
      <c r="K36" s="5"/>
      <c r="L36" s="5"/>
      <c r="M36" s="5"/>
      <c r="N36" s="34"/>
      <c r="O36" s="5"/>
      <c r="Q36" s="34"/>
      <c r="S36" s="34"/>
    </row>
    <row r="40" spans="2:17" ht="12.75">
      <c r="B40" s="7"/>
      <c r="E40" s="5"/>
      <c r="F40" s="34"/>
      <c r="G40" s="5"/>
      <c r="H40" s="5"/>
      <c r="I40" s="5"/>
      <c r="J40" s="34"/>
      <c r="K40" s="5"/>
      <c r="L40" s="5"/>
      <c r="M40" s="5"/>
      <c r="N40" s="5"/>
      <c r="O40" s="5"/>
      <c r="P40" s="5"/>
      <c r="Q40" s="5"/>
    </row>
    <row r="41" spans="5:17" ht="12.75">
      <c r="E41" s="78"/>
      <c r="F41" s="78"/>
      <c r="G41" s="78"/>
      <c r="H41" s="78"/>
      <c r="I41" s="79"/>
      <c r="J41" s="78"/>
      <c r="K41" s="33"/>
      <c r="L41" s="33"/>
      <c r="M41" s="78"/>
      <c r="N41" s="78"/>
      <c r="O41" s="78"/>
      <c r="P41" s="78"/>
      <c r="Q41" s="78"/>
    </row>
    <row r="42" spans="1:17" ht="12.75">
      <c r="A42" s="2"/>
      <c r="B42" s="2"/>
      <c r="C42" s="2"/>
      <c r="D42" s="3"/>
      <c r="E42" s="3"/>
      <c r="F42" s="3"/>
      <c r="G42" s="2"/>
      <c r="H42" s="3"/>
      <c r="I42" s="3"/>
      <c r="J42" s="2"/>
      <c r="K42" s="2"/>
      <c r="L42" s="35"/>
      <c r="M42" s="2"/>
      <c r="N42" s="2"/>
      <c r="O42" s="2"/>
      <c r="P42" s="2"/>
      <c r="Q42" s="2"/>
    </row>
    <row r="43" spans="1:17" ht="12.75">
      <c r="A43" s="4"/>
      <c r="E43" s="5"/>
      <c r="F43" s="34"/>
      <c r="G43" s="5"/>
      <c r="H43" s="5"/>
      <c r="I43" s="34"/>
      <c r="J43" s="5"/>
      <c r="K43" s="5"/>
      <c r="L43" s="40"/>
      <c r="M43" s="5"/>
      <c r="N43" s="5"/>
      <c r="O43" s="34"/>
      <c r="Q43" s="36"/>
    </row>
    <row r="44" spans="1:17" ht="12.75">
      <c r="A44" s="4"/>
      <c r="B44" s="1"/>
      <c r="C44" s="1"/>
      <c r="E44" s="5"/>
      <c r="F44" s="34"/>
      <c r="G44" s="5"/>
      <c r="H44" s="5"/>
      <c r="I44" s="34"/>
      <c r="J44" s="5"/>
      <c r="K44" s="5"/>
      <c r="L44" s="36"/>
      <c r="M44" s="5"/>
      <c r="N44" s="5"/>
      <c r="O44" s="34"/>
      <c r="Q44" s="36"/>
    </row>
    <row r="45" spans="1:17" ht="12.75">
      <c r="A45" s="4"/>
      <c r="E45" s="5"/>
      <c r="F45" s="34"/>
      <c r="G45" s="5"/>
      <c r="H45" s="5"/>
      <c r="I45" s="34"/>
      <c r="J45" s="5"/>
      <c r="K45" s="5"/>
      <c r="L45" s="40"/>
      <c r="M45" s="5"/>
      <c r="N45" s="5"/>
      <c r="O45" s="34"/>
      <c r="Q45" s="36"/>
    </row>
    <row r="46" spans="1:17" ht="12.75">
      <c r="A46" s="4"/>
      <c r="B46" s="1"/>
      <c r="C46" s="1"/>
      <c r="E46" s="5"/>
      <c r="F46" s="34"/>
      <c r="G46" s="5"/>
      <c r="H46" s="5"/>
      <c r="I46" s="34"/>
      <c r="J46" s="5"/>
      <c r="K46" s="5"/>
      <c r="L46" s="34"/>
      <c r="M46" s="5"/>
      <c r="N46" s="5"/>
      <c r="O46" s="34"/>
      <c r="Q46" s="34"/>
    </row>
    <row r="47" spans="1:17" ht="12.75">
      <c r="A47" s="4"/>
      <c r="B47" s="1"/>
      <c r="C47" s="1"/>
      <c r="E47" s="5"/>
      <c r="F47" s="34"/>
      <c r="G47" s="5"/>
      <c r="H47" s="5"/>
      <c r="I47" s="34"/>
      <c r="J47" s="5"/>
      <c r="K47" s="5"/>
      <c r="L47" s="34"/>
      <c r="M47" s="5"/>
      <c r="N47" s="5"/>
      <c r="O47" s="34"/>
      <c r="Q47" s="34"/>
    </row>
    <row r="48" spans="1:17" ht="12.75">
      <c r="A48" s="4"/>
      <c r="E48" s="5"/>
      <c r="F48" s="34"/>
      <c r="G48" s="5"/>
      <c r="H48" s="5"/>
      <c r="I48" s="34"/>
      <c r="J48" s="5"/>
      <c r="K48" s="5"/>
      <c r="L48" s="34"/>
      <c r="M48" s="5"/>
      <c r="N48" s="5"/>
      <c r="O48" s="34"/>
      <c r="Q48" s="34"/>
    </row>
    <row r="49" spans="1:17" ht="12.75">
      <c r="A49" s="4"/>
      <c r="E49" s="5"/>
      <c r="F49" s="34"/>
      <c r="G49" s="5"/>
      <c r="H49" s="5"/>
      <c r="I49" s="34"/>
      <c r="J49" s="5"/>
      <c r="K49" s="5"/>
      <c r="L49" s="34"/>
      <c r="M49" s="5"/>
      <c r="N49" s="5"/>
      <c r="O49" s="34"/>
      <c r="Q49" s="34"/>
    </row>
    <row r="50" spans="1:14" ht="12.75">
      <c r="A50" s="4"/>
      <c r="E50" s="5"/>
      <c r="F50" s="34"/>
      <c r="G50" s="5"/>
      <c r="H50" s="5"/>
      <c r="I50" s="34"/>
      <c r="J50" s="5"/>
      <c r="K50" s="5"/>
      <c r="N50" s="5"/>
    </row>
    <row r="51" spans="1:11" ht="12.75">
      <c r="A51" s="4"/>
      <c r="E51" s="5"/>
      <c r="F51" s="34"/>
      <c r="G51" s="5"/>
      <c r="H51" s="5"/>
      <c r="I51" s="34"/>
      <c r="J51" s="5"/>
      <c r="K51" s="5"/>
    </row>
    <row r="52" spans="1:11" ht="12.75">
      <c r="A52" s="4"/>
      <c r="E52" s="5"/>
      <c r="F52" s="34"/>
      <c r="G52" s="5"/>
      <c r="H52" s="5"/>
      <c r="I52" s="34"/>
      <c r="J52" s="5"/>
      <c r="K52" s="5"/>
    </row>
    <row r="53" spans="1:11" ht="12.75">
      <c r="A53" s="4"/>
      <c r="E53" s="5"/>
      <c r="F53" s="34"/>
      <c r="G53" s="5"/>
      <c r="H53" s="5"/>
      <c r="I53" s="34"/>
      <c r="J53" s="5"/>
      <c r="K53" s="5"/>
    </row>
    <row r="54" spans="1:11" ht="12.75">
      <c r="A54" s="4"/>
      <c r="E54" s="5"/>
      <c r="F54" s="34"/>
      <c r="G54" s="5"/>
      <c r="H54" s="5"/>
      <c r="I54" s="34"/>
      <c r="J54" s="5"/>
      <c r="K54" s="5"/>
    </row>
    <row r="55" spans="1:11" ht="12.75">
      <c r="A55" s="4"/>
      <c r="E55" s="5"/>
      <c r="F55" s="34"/>
      <c r="G55" s="5"/>
      <c r="H55" s="5"/>
      <c r="I55" s="34"/>
      <c r="J55" s="5"/>
      <c r="K55" s="5"/>
    </row>
    <row r="56" spans="1:11" ht="12.75">
      <c r="A56" s="4"/>
      <c r="E56" s="5"/>
      <c r="F56" s="34"/>
      <c r="G56" s="5"/>
      <c r="H56" s="5"/>
      <c r="I56" s="34"/>
      <c r="J56" s="5"/>
      <c r="K56" s="5"/>
    </row>
    <row r="57" spans="1:11" ht="12.75">
      <c r="A57" s="4"/>
      <c r="E57" s="5"/>
      <c r="F57" s="34"/>
      <c r="G57" s="5"/>
      <c r="H57" s="5"/>
      <c r="I57" s="34"/>
      <c r="J57" s="5"/>
      <c r="K57" s="5"/>
    </row>
    <row r="58" spans="5:11" ht="12.75">
      <c r="E58" s="5"/>
      <c r="F58" s="34"/>
      <c r="G58" s="5"/>
      <c r="H58" s="5"/>
      <c r="I58" s="34"/>
      <c r="J58" s="5"/>
      <c r="K58" s="5"/>
    </row>
  </sheetData>
  <mergeCells count="7">
    <mergeCell ref="E41:G41"/>
    <mergeCell ref="H41:J41"/>
    <mergeCell ref="M41:Q41"/>
    <mergeCell ref="E1:H1"/>
    <mergeCell ref="I1:L1"/>
    <mergeCell ref="M1:P1"/>
    <mergeCell ref="Q1:T1"/>
  </mergeCells>
  <printOptions/>
  <pageMargins left="0.75" right="0.75" top="1" bottom="1" header="0.5" footer="0.5"/>
  <pageSetup fitToWidth="2" fitToHeight="1" horizontalDpi="300" verticalDpi="3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workbookViewId="0" topLeftCell="A19">
      <pane xSplit="3" topLeftCell="O1" activePane="topRight" state="frozen"/>
      <selection pane="topLeft" activeCell="A1" sqref="A1"/>
      <selection pane="topRight" activeCell="A20" sqref="A20:IV20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5.625" style="0" bestFit="1" customWidth="1"/>
    <col min="4" max="4" width="26.625" style="1" bestFit="1" customWidth="1"/>
    <col min="13" max="13" width="11.75390625" style="0" customWidth="1"/>
    <col min="21" max="21" width="12.25390625" style="0" customWidth="1"/>
    <col min="24" max="24" width="10.125" style="0" customWidth="1"/>
  </cols>
  <sheetData>
    <row r="1" spans="5:20" ht="12.75">
      <c r="E1" s="78" t="s">
        <v>20</v>
      </c>
      <c r="F1" s="78"/>
      <c r="G1" s="78"/>
      <c r="H1" s="78"/>
      <c r="I1" s="78" t="s">
        <v>21</v>
      </c>
      <c r="J1" s="78"/>
      <c r="K1" s="78"/>
      <c r="L1" s="78"/>
      <c r="M1" s="78" t="s">
        <v>22</v>
      </c>
      <c r="N1" s="78"/>
      <c r="O1" s="78"/>
      <c r="P1" s="78"/>
      <c r="Q1" s="78" t="s">
        <v>23</v>
      </c>
      <c r="R1" s="78"/>
      <c r="S1" s="78"/>
      <c r="T1" s="78"/>
    </row>
    <row r="2" spans="1:22" ht="28.5" customHeight="1">
      <c r="A2" s="2" t="s">
        <v>0</v>
      </c>
      <c r="B2" s="2" t="s">
        <v>1</v>
      </c>
      <c r="C2" s="2" t="s">
        <v>2</v>
      </c>
      <c r="D2" s="3" t="s">
        <v>5</v>
      </c>
      <c r="E2" s="3" t="s">
        <v>9</v>
      </c>
      <c r="F2" s="3" t="s">
        <v>10</v>
      </c>
      <c r="G2" s="2" t="s">
        <v>11</v>
      </c>
      <c r="H2" s="2" t="s">
        <v>12</v>
      </c>
      <c r="I2" s="3" t="s">
        <v>9</v>
      </c>
      <c r="J2" s="3" t="s">
        <v>10</v>
      </c>
      <c r="K2" s="2" t="s">
        <v>11</v>
      </c>
      <c r="L2" s="2" t="s">
        <v>13</v>
      </c>
      <c r="M2" s="2" t="s">
        <v>9</v>
      </c>
      <c r="N2" s="2" t="s">
        <v>14</v>
      </c>
      <c r="O2" s="2" t="s">
        <v>15</v>
      </c>
      <c r="P2" s="2" t="s">
        <v>16</v>
      </c>
      <c r="Q2" s="2" t="s">
        <v>9</v>
      </c>
      <c r="R2" s="2" t="s">
        <v>14</v>
      </c>
      <c r="S2" s="2" t="s">
        <v>17</v>
      </c>
      <c r="T2" s="2" t="s">
        <v>16</v>
      </c>
      <c r="U2" s="2" t="s">
        <v>18</v>
      </c>
      <c r="V2" s="2"/>
    </row>
    <row r="3" spans="1:22" s="8" customFormat="1" ht="12.75">
      <c r="A3" s="55">
        <v>4001</v>
      </c>
      <c r="B3" s="1" t="s">
        <v>94</v>
      </c>
      <c r="C3" s="1" t="s">
        <v>97</v>
      </c>
      <c r="D3" s="1" t="s">
        <v>178</v>
      </c>
      <c r="E3" s="49">
        <v>41.17</v>
      </c>
      <c r="F3" s="40">
        <v>5</v>
      </c>
      <c r="G3" s="5">
        <f>SUM(E3:F3)</f>
        <v>46.17</v>
      </c>
      <c r="H3" s="5">
        <f aca="true" t="shared" si="0" ref="H3:H37">120-G3</f>
        <v>73.83</v>
      </c>
      <c r="I3" s="49">
        <v>32.5</v>
      </c>
      <c r="J3" s="40">
        <v>15</v>
      </c>
      <c r="K3" s="5">
        <f>SUM(I3:J3)</f>
        <v>47.5</v>
      </c>
      <c r="L3" s="5">
        <f>100-K3</f>
        <v>52.5</v>
      </c>
      <c r="M3" s="51">
        <v>35.78</v>
      </c>
      <c r="N3" s="53">
        <v>32</v>
      </c>
      <c r="O3" s="53">
        <v>5</v>
      </c>
      <c r="P3" s="34">
        <f aca="true" t="shared" si="1" ref="P3:P53">SUM(N3:O3)</f>
        <v>37</v>
      </c>
      <c r="Q3" s="51">
        <v>42.45</v>
      </c>
      <c r="R3" s="53">
        <v>24</v>
      </c>
      <c r="S3" s="53">
        <v>27</v>
      </c>
      <c r="T3" s="34">
        <f aca="true" t="shared" si="2" ref="T3:T53">SUM(R3:S3)</f>
        <v>51</v>
      </c>
      <c r="U3" s="5">
        <f>SUM(H3,L3,P3,T3)</f>
        <v>214.32999999999998</v>
      </c>
      <c r="V3" s="37"/>
    </row>
    <row r="4" spans="1:22" s="8" customFormat="1" ht="12.75">
      <c r="A4" s="55">
        <v>4002</v>
      </c>
      <c r="B4" s="1" t="s">
        <v>257</v>
      </c>
      <c r="C4" s="1" t="s">
        <v>84</v>
      </c>
      <c r="D4" s="1" t="s">
        <v>121</v>
      </c>
      <c r="E4" s="49">
        <v>43.51</v>
      </c>
      <c r="F4" s="40">
        <v>0</v>
      </c>
      <c r="G4" s="5">
        <f>SUM(E4:F4)</f>
        <v>43.51</v>
      </c>
      <c r="H4" s="5">
        <f t="shared" si="0"/>
        <v>76.49000000000001</v>
      </c>
      <c r="I4" s="49">
        <v>35.22</v>
      </c>
      <c r="J4" s="40">
        <v>0</v>
      </c>
      <c r="K4" s="5">
        <f>SUM(I4:J4)</f>
        <v>35.22</v>
      </c>
      <c r="L4" s="5">
        <f>100-K4</f>
        <v>64.78</v>
      </c>
      <c r="M4" s="51">
        <v>38.79</v>
      </c>
      <c r="N4" s="53">
        <v>34</v>
      </c>
      <c r="O4" s="53">
        <v>8</v>
      </c>
      <c r="P4" s="34">
        <f t="shared" si="1"/>
        <v>42</v>
      </c>
      <c r="Q4" s="51">
        <v>47.25</v>
      </c>
      <c r="R4" s="53">
        <v>17</v>
      </c>
      <c r="S4" s="53">
        <v>14</v>
      </c>
      <c r="T4" s="34">
        <f t="shared" si="2"/>
        <v>31</v>
      </c>
      <c r="U4" s="5">
        <f>SUM(H4,L4,P4,T4)</f>
        <v>214.27</v>
      </c>
      <c r="V4" s="37"/>
    </row>
    <row r="5" spans="1:22" s="8" customFormat="1" ht="12.75">
      <c r="A5" s="55">
        <v>4003</v>
      </c>
      <c r="B5" s="1" t="s">
        <v>6</v>
      </c>
      <c r="C5" s="1" t="s">
        <v>93</v>
      </c>
      <c r="D5" s="1" t="s">
        <v>319</v>
      </c>
      <c r="E5" s="49">
        <v>38.57</v>
      </c>
      <c r="F5" s="40">
        <v>5</v>
      </c>
      <c r="G5" s="5">
        <f>SUM(E5:F5)</f>
        <v>43.57</v>
      </c>
      <c r="H5" s="5">
        <f t="shared" si="0"/>
        <v>76.43</v>
      </c>
      <c r="I5" s="49">
        <v>31.41</v>
      </c>
      <c r="J5" s="40">
        <v>0</v>
      </c>
      <c r="K5" s="5">
        <f>SUM(I5:J5)</f>
        <v>31.41</v>
      </c>
      <c r="L5" s="5">
        <f>100-K5</f>
        <v>68.59</v>
      </c>
      <c r="M5" s="51">
        <v>37.84</v>
      </c>
      <c r="N5" s="53">
        <v>38</v>
      </c>
      <c r="O5" s="53">
        <v>4</v>
      </c>
      <c r="P5" s="34">
        <f t="shared" si="1"/>
        <v>42</v>
      </c>
      <c r="Q5" s="51">
        <v>39.84</v>
      </c>
      <c r="R5" s="53">
        <v>21</v>
      </c>
      <c r="S5" s="53">
        <v>27</v>
      </c>
      <c r="T5" s="34">
        <f t="shared" si="2"/>
        <v>48</v>
      </c>
      <c r="U5" s="5">
        <f>SUM(H5,L5,P5,T5)</f>
        <v>235.02</v>
      </c>
      <c r="V5" s="37"/>
    </row>
    <row r="6" spans="1:22" ht="12.75">
      <c r="A6" s="55">
        <v>4004</v>
      </c>
      <c r="B6" s="1" t="s">
        <v>90</v>
      </c>
      <c r="C6" s="1" t="s">
        <v>83</v>
      </c>
      <c r="D6" s="1" t="s">
        <v>125</v>
      </c>
      <c r="E6" s="5">
        <v>39.99</v>
      </c>
      <c r="F6" s="34">
        <v>0</v>
      </c>
      <c r="G6" s="5">
        <f aca="true" t="shared" si="3" ref="G6:G37">SUM(E6:F6)</f>
        <v>39.99</v>
      </c>
      <c r="H6" s="5">
        <f t="shared" si="0"/>
        <v>80.00999999999999</v>
      </c>
      <c r="I6" s="5">
        <v>32.86</v>
      </c>
      <c r="J6" s="34">
        <v>0</v>
      </c>
      <c r="K6" s="5">
        <f aca="true" t="shared" si="4" ref="K6:K37">SUM(I6:J6)</f>
        <v>32.86</v>
      </c>
      <c r="L6" s="5">
        <f aca="true" t="shared" si="5" ref="L6:L37">100-K6</f>
        <v>67.14</v>
      </c>
      <c r="M6" s="51">
        <v>38</v>
      </c>
      <c r="N6" s="53">
        <v>36</v>
      </c>
      <c r="O6" s="53">
        <v>8</v>
      </c>
      <c r="P6" s="34">
        <f>SUM(N6:O6)</f>
        <v>44</v>
      </c>
      <c r="Q6" s="51">
        <v>40.12</v>
      </c>
      <c r="R6" s="53">
        <v>24</v>
      </c>
      <c r="S6" s="53">
        <v>27</v>
      </c>
      <c r="T6" s="34">
        <f>SUM(R6:S6)</f>
        <v>51</v>
      </c>
      <c r="U6" s="5">
        <f aca="true" t="shared" si="6" ref="U6:U37">SUM(H6,L6,P6,T6)</f>
        <v>242.14999999999998</v>
      </c>
      <c r="V6" s="52"/>
    </row>
    <row r="7" spans="1:22" ht="12.75">
      <c r="A7" s="55">
        <v>4005</v>
      </c>
      <c r="B7" t="s">
        <v>75</v>
      </c>
      <c r="C7" t="s">
        <v>152</v>
      </c>
      <c r="D7" s="1" t="s">
        <v>63</v>
      </c>
      <c r="E7" s="5">
        <v>51.14</v>
      </c>
      <c r="F7" s="34">
        <v>10</v>
      </c>
      <c r="G7" s="5">
        <f t="shared" si="3"/>
        <v>61.14</v>
      </c>
      <c r="H7" s="5">
        <f t="shared" si="0"/>
        <v>58.86</v>
      </c>
      <c r="I7" s="5">
        <v>38.28</v>
      </c>
      <c r="J7" s="34">
        <v>10</v>
      </c>
      <c r="K7" s="5">
        <f t="shared" si="4"/>
        <v>48.28</v>
      </c>
      <c r="L7" s="5">
        <f t="shared" si="5"/>
        <v>51.72</v>
      </c>
      <c r="M7" s="51">
        <v>34.25</v>
      </c>
      <c r="N7" s="53">
        <v>40</v>
      </c>
      <c r="O7" s="53">
        <v>9</v>
      </c>
      <c r="P7" s="34">
        <f t="shared" si="1"/>
        <v>49</v>
      </c>
      <c r="Q7" s="51">
        <v>44.79</v>
      </c>
      <c r="R7" s="53">
        <v>17</v>
      </c>
      <c r="S7" s="53">
        <v>9</v>
      </c>
      <c r="T7" s="34">
        <f t="shared" si="2"/>
        <v>26</v>
      </c>
      <c r="U7" s="5">
        <f t="shared" si="6"/>
        <v>185.57999999999998</v>
      </c>
      <c r="V7" s="52"/>
    </row>
    <row r="8" spans="1:22" ht="12.75">
      <c r="A8" s="55">
        <v>4006</v>
      </c>
      <c r="B8" s="1" t="s">
        <v>3</v>
      </c>
      <c r="C8" s="1" t="s">
        <v>45</v>
      </c>
      <c r="D8" s="1" t="s">
        <v>320</v>
      </c>
      <c r="E8" s="5">
        <v>39.18</v>
      </c>
      <c r="F8" s="34">
        <v>0</v>
      </c>
      <c r="G8" s="5">
        <f t="shared" si="3"/>
        <v>39.18</v>
      </c>
      <c r="H8" s="5">
        <f t="shared" si="0"/>
        <v>80.82</v>
      </c>
      <c r="I8" s="5">
        <v>31.84</v>
      </c>
      <c r="J8" s="34">
        <v>0</v>
      </c>
      <c r="K8" s="5">
        <f t="shared" si="4"/>
        <v>31.84</v>
      </c>
      <c r="L8" s="5">
        <f t="shared" si="5"/>
        <v>68.16</v>
      </c>
      <c r="M8" s="51">
        <v>37.6</v>
      </c>
      <c r="N8" s="53">
        <v>38</v>
      </c>
      <c r="O8" s="53">
        <v>3</v>
      </c>
      <c r="P8" s="34">
        <f t="shared" si="1"/>
        <v>41</v>
      </c>
      <c r="Q8" s="51">
        <v>37.64</v>
      </c>
      <c r="R8" s="53">
        <v>24</v>
      </c>
      <c r="S8" s="53">
        <v>27</v>
      </c>
      <c r="T8" s="34">
        <f t="shared" si="2"/>
        <v>51</v>
      </c>
      <c r="U8" s="5">
        <f t="shared" si="6"/>
        <v>240.98</v>
      </c>
      <c r="V8" s="36"/>
    </row>
    <row r="9" spans="1:22" ht="12.75">
      <c r="A9" s="55">
        <v>4007</v>
      </c>
      <c r="B9" s="1" t="s">
        <v>148</v>
      </c>
      <c r="C9" s="1" t="s">
        <v>149</v>
      </c>
      <c r="D9" s="1" t="s">
        <v>169</v>
      </c>
      <c r="E9" s="5"/>
      <c r="F9" s="34">
        <v>120</v>
      </c>
      <c r="G9" s="5">
        <f t="shared" si="3"/>
        <v>120</v>
      </c>
      <c r="H9" s="5">
        <f t="shared" si="0"/>
        <v>0</v>
      </c>
      <c r="I9" s="5">
        <v>39.73</v>
      </c>
      <c r="J9" s="34">
        <v>0</v>
      </c>
      <c r="K9" s="5">
        <f t="shared" si="4"/>
        <v>39.73</v>
      </c>
      <c r="L9" s="5">
        <f t="shared" si="5"/>
        <v>60.27</v>
      </c>
      <c r="M9" s="51">
        <v>36.4</v>
      </c>
      <c r="N9" s="53">
        <v>28</v>
      </c>
      <c r="O9" s="53">
        <v>9</v>
      </c>
      <c r="P9" s="34">
        <f t="shared" si="1"/>
        <v>37</v>
      </c>
      <c r="Q9" s="51">
        <v>51.14</v>
      </c>
      <c r="R9" s="53">
        <v>9</v>
      </c>
      <c r="S9" s="53">
        <v>14</v>
      </c>
      <c r="T9" s="34">
        <f t="shared" si="2"/>
        <v>23</v>
      </c>
      <c r="U9" s="5">
        <f t="shared" si="6"/>
        <v>120.27000000000001</v>
      </c>
      <c r="V9" s="36"/>
    </row>
    <row r="10" spans="1:22" ht="12.75">
      <c r="A10" s="55">
        <v>4008</v>
      </c>
      <c r="B10" s="1" t="s">
        <v>53</v>
      </c>
      <c r="C10" s="1" t="s">
        <v>205</v>
      </c>
      <c r="D10" s="1" t="s">
        <v>133</v>
      </c>
      <c r="E10" s="5">
        <v>36.01</v>
      </c>
      <c r="F10" s="34">
        <v>0</v>
      </c>
      <c r="G10" s="5">
        <f t="shared" si="3"/>
        <v>36.01</v>
      </c>
      <c r="H10" s="5">
        <f t="shared" si="0"/>
        <v>83.99000000000001</v>
      </c>
      <c r="I10" s="5">
        <v>29.56</v>
      </c>
      <c r="J10" s="34">
        <v>0</v>
      </c>
      <c r="K10" s="5">
        <f t="shared" si="4"/>
        <v>29.56</v>
      </c>
      <c r="L10" s="5">
        <f t="shared" si="5"/>
        <v>70.44</v>
      </c>
      <c r="M10" s="51">
        <v>33.78</v>
      </c>
      <c r="N10" s="53">
        <v>41</v>
      </c>
      <c r="O10" s="53">
        <v>3</v>
      </c>
      <c r="P10" s="34">
        <f>SUM(N10:O10)</f>
        <v>44</v>
      </c>
      <c r="Q10" s="51">
        <v>35.9</v>
      </c>
      <c r="R10" s="53">
        <v>24</v>
      </c>
      <c r="S10" s="53">
        <v>27</v>
      </c>
      <c r="T10" s="34">
        <f>SUM(R10:S10)</f>
        <v>51</v>
      </c>
      <c r="U10" s="5">
        <f t="shared" si="6"/>
        <v>249.43</v>
      </c>
      <c r="V10" s="36"/>
    </row>
    <row r="11" spans="1:22" ht="12.75">
      <c r="A11" s="55">
        <v>4009</v>
      </c>
      <c r="B11" s="37" t="s">
        <v>311</v>
      </c>
      <c r="C11" s="37" t="s">
        <v>312</v>
      </c>
      <c r="D11" s="38" t="s">
        <v>321</v>
      </c>
      <c r="E11" s="5">
        <v>65.57</v>
      </c>
      <c r="F11" s="34">
        <v>0</v>
      </c>
      <c r="G11" s="5">
        <f t="shared" si="3"/>
        <v>65.57</v>
      </c>
      <c r="H11" s="5">
        <f t="shared" si="0"/>
        <v>54.43000000000001</v>
      </c>
      <c r="I11" s="5">
        <v>54.47</v>
      </c>
      <c r="J11" s="34">
        <v>5</v>
      </c>
      <c r="K11" s="5">
        <f t="shared" si="4"/>
        <v>59.47</v>
      </c>
      <c r="L11" s="5">
        <f t="shared" si="5"/>
        <v>40.53</v>
      </c>
      <c r="M11" s="51">
        <v>39.43</v>
      </c>
      <c r="N11" s="53">
        <v>21</v>
      </c>
      <c r="O11" s="53">
        <v>5</v>
      </c>
      <c r="P11" s="34">
        <f t="shared" si="1"/>
        <v>26</v>
      </c>
      <c r="Q11" s="51">
        <v>47.95</v>
      </c>
      <c r="R11" s="53">
        <v>17</v>
      </c>
      <c r="S11" s="53">
        <v>9</v>
      </c>
      <c r="T11" s="34">
        <f t="shared" si="2"/>
        <v>26</v>
      </c>
      <c r="U11" s="5">
        <f t="shared" si="6"/>
        <v>146.96</v>
      </c>
      <c r="V11" s="36"/>
    </row>
    <row r="12" spans="1:22" ht="12.75">
      <c r="A12" s="55">
        <v>4010</v>
      </c>
      <c r="B12" s="37" t="s">
        <v>280</v>
      </c>
      <c r="C12" s="37" t="s">
        <v>281</v>
      </c>
      <c r="D12" s="38" t="s">
        <v>322</v>
      </c>
      <c r="E12" s="5">
        <v>50.24</v>
      </c>
      <c r="F12" s="34">
        <v>25</v>
      </c>
      <c r="G12" s="5">
        <f t="shared" si="3"/>
        <v>75.24000000000001</v>
      </c>
      <c r="H12" s="5">
        <f t="shared" si="0"/>
        <v>44.75999999999999</v>
      </c>
      <c r="I12" s="5">
        <v>34.87</v>
      </c>
      <c r="J12" s="34">
        <v>5</v>
      </c>
      <c r="K12" s="5">
        <f t="shared" si="4"/>
        <v>39.87</v>
      </c>
      <c r="L12" s="5">
        <f t="shared" si="5"/>
        <v>60.13</v>
      </c>
      <c r="M12" s="51">
        <v>39.78</v>
      </c>
      <c r="N12" s="53">
        <v>32</v>
      </c>
      <c r="O12" s="53">
        <v>4</v>
      </c>
      <c r="P12" s="34">
        <f t="shared" si="1"/>
        <v>36</v>
      </c>
      <c r="Q12" s="51">
        <v>0</v>
      </c>
      <c r="R12" s="51">
        <v>0</v>
      </c>
      <c r="S12" s="51">
        <v>0</v>
      </c>
      <c r="T12" s="34">
        <f t="shared" si="2"/>
        <v>0</v>
      </c>
      <c r="U12" s="5">
        <f t="shared" si="6"/>
        <v>140.89</v>
      </c>
      <c r="V12" s="36"/>
    </row>
    <row r="13" spans="1:22" ht="12.75">
      <c r="A13" s="55">
        <v>4011</v>
      </c>
      <c r="B13" t="s">
        <v>202</v>
      </c>
      <c r="C13" t="s">
        <v>203</v>
      </c>
      <c r="D13" s="38" t="s">
        <v>166</v>
      </c>
      <c r="E13" s="5"/>
      <c r="F13" s="34">
        <v>120</v>
      </c>
      <c r="G13" s="5">
        <f t="shared" si="3"/>
        <v>120</v>
      </c>
      <c r="H13" s="5">
        <f t="shared" si="0"/>
        <v>0</v>
      </c>
      <c r="I13" s="5">
        <v>31.47</v>
      </c>
      <c r="J13" s="34">
        <v>5</v>
      </c>
      <c r="K13" s="5">
        <f t="shared" si="4"/>
        <v>36.47</v>
      </c>
      <c r="L13" s="5">
        <f t="shared" si="5"/>
        <v>63.53</v>
      </c>
      <c r="M13" s="51">
        <v>37.75</v>
      </c>
      <c r="N13" s="53">
        <v>23</v>
      </c>
      <c r="O13" s="53">
        <v>8</v>
      </c>
      <c r="P13" s="34">
        <f t="shared" si="1"/>
        <v>31</v>
      </c>
      <c r="Q13" s="51">
        <v>0</v>
      </c>
      <c r="R13" s="51">
        <v>0</v>
      </c>
      <c r="S13" s="51">
        <v>0</v>
      </c>
      <c r="T13" s="34">
        <f t="shared" si="2"/>
        <v>0</v>
      </c>
      <c r="U13" s="5">
        <f t="shared" si="6"/>
        <v>94.53</v>
      </c>
      <c r="V13" s="36"/>
    </row>
    <row r="14" spans="1:22" ht="12.75">
      <c r="A14" s="55">
        <v>4012</v>
      </c>
      <c r="B14" s="1" t="s">
        <v>26</v>
      </c>
      <c r="C14" s="1" t="s">
        <v>52</v>
      </c>
      <c r="D14" s="1" t="s">
        <v>167</v>
      </c>
      <c r="E14" s="5">
        <v>40.2</v>
      </c>
      <c r="F14" s="34">
        <v>5</v>
      </c>
      <c r="G14" s="5">
        <f t="shared" si="3"/>
        <v>45.2</v>
      </c>
      <c r="H14" s="5">
        <f t="shared" si="0"/>
        <v>74.8</v>
      </c>
      <c r="I14" s="5">
        <v>34.16</v>
      </c>
      <c r="J14" s="34">
        <v>5</v>
      </c>
      <c r="K14" s="5">
        <f t="shared" si="4"/>
        <v>39.16</v>
      </c>
      <c r="L14" s="5">
        <f t="shared" si="5"/>
        <v>60.84</v>
      </c>
      <c r="M14" s="51">
        <v>34.75</v>
      </c>
      <c r="N14" s="53">
        <v>32</v>
      </c>
      <c r="O14" s="53">
        <v>9</v>
      </c>
      <c r="P14" s="34">
        <f>SUM(N14:O14)</f>
        <v>41</v>
      </c>
      <c r="Q14" s="51">
        <v>39.8</v>
      </c>
      <c r="R14" s="51">
        <v>24</v>
      </c>
      <c r="S14" s="51">
        <v>9</v>
      </c>
      <c r="T14" s="34">
        <f>SUM(R14:S14)</f>
        <v>33</v>
      </c>
      <c r="U14" s="5">
        <f t="shared" si="6"/>
        <v>209.64</v>
      </c>
      <c r="V14" s="36"/>
    </row>
    <row r="15" spans="1:22" ht="12.75">
      <c r="A15" s="55">
        <v>4013</v>
      </c>
      <c r="B15" s="37" t="s">
        <v>232</v>
      </c>
      <c r="C15" s="37" t="s">
        <v>233</v>
      </c>
      <c r="D15" s="38" t="s">
        <v>323</v>
      </c>
      <c r="E15" s="5"/>
      <c r="F15" s="34">
        <v>120</v>
      </c>
      <c r="G15" s="5">
        <f t="shared" si="3"/>
        <v>120</v>
      </c>
      <c r="H15" s="5">
        <f t="shared" si="0"/>
        <v>0</v>
      </c>
      <c r="I15" s="5">
        <v>32.03</v>
      </c>
      <c r="J15" s="34">
        <v>0</v>
      </c>
      <c r="K15" s="5">
        <f t="shared" si="4"/>
        <v>32.03</v>
      </c>
      <c r="L15" s="5">
        <f t="shared" si="5"/>
        <v>67.97</v>
      </c>
      <c r="M15" s="51">
        <v>35.16</v>
      </c>
      <c r="N15" s="53">
        <v>36</v>
      </c>
      <c r="O15" s="53">
        <v>18</v>
      </c>
      <c r="P15" s="34">
        <f t="shared" si="1"/>
        <v>54</v>
      </c>
      <c r="Q15" s="51">
        <v>42.73</v>
      </c>
      <c r="R15" s="53">
        <v>23</v>
      </c>
      <c r="S15" s="53">
        <v>27</v>
      </c>
      <c r="T15" s="34">
        <f t="shared" si="2"/>
        <v>50</v>
      </c>
      <c r="U15" s="5">
        <f t="shared" si="6"/>
        <v>171.97</v>
      </c>
      <c r="V15" s="36"/>
    </row>
    <row r="16" spans="1:22" ht="12.75">
      <c r="A16" s="55">
        <v>4014</v>
      </c>
      <c r="B16" t="s">
        <v>210</v>
      </c>
      <c r="C16" t="s">
        <v>144</v>
      </c>
      <c r="D16" s="1" t="s">
        <v>185</v>
      </c>
      <c r="E16" s="5">
        <v>43.82</v>
      </c>
      <c r="F16" s="34">
        <v>0</v>
      </c>
      <c r="G16" s="5">
        <f t="shared" si="3"/>
        <v>43.82</v>
      </c>
      <c r="H16" s="5">
        <f t="shared" si="0"/>
        <v>76.18</v>
      </c>
      <c r="I16" s="5">
        <v>34.69</v>
      </c>
      <c r="J16" s="34">
        <v>0</v>
      </c>
      <c r="K16" s="5">
        <f t="shared" si="4"/>
        <v>34.69</v>
      </c>
      <c r="L16" s="5">
        <f t="shared" si="5"/>
        <v>65.31</v>
      </c>
      <c r="M16" s="51">
        <v>36.32</v>
      </c>
      <c r="N16" s="53">
        <v>30</v>
      </c>
      <c r="O16" s="53">
        <v>9</v>
      </c>
      <c r="P16" s="34">
        <f t="shared" si="1"/>
        <v>39</v>
      </c>
      <c r="Q16" s="51">
        <v>43.39</v>
      </c>
      <c r="R16" s="53">
        <v>24</v>
      </c>
      <c r="S16" s="53">
        <v>27</v>
      </c>
      <c r="T16" s="34">
        <f t="shared" si="2"/>
        <v>51</v>
      </c>
      <c r="U16" s="5">
        <f t="shared" si="6"/>
        <v>231.49</v>
      </c>
      <c r="V16" s="36"/>
    </row>
    <row r="17" spans="1:22" ht="12.75">
      <c r="A17" s="55">
        <v>4015</v>
      </c>
      <c r="B17" s="1" t="s">
        <v>155</v>
      </c>
      <c r="C17" s="1" t="s">
        <v>157</v>
      </c>
      <c r="D17" s="38" t="s">
        <v>166</v>
      </c>
      <c r="E17" s="5">
        <v>43.05</v>
      </c>
      <c r="F17" s="34">
        <v>0</v>
      </c>
      <c r="G17" s="5">
        <f t="shared" si="3"/>
        <v>43.05</v>
      </c>
      <c r="H17" s="5">
        <f t="shared" si="0"/>
        <v>76.95</v>
      </c>
      <c r="I17" s="5">
        <v>34.28</v>
      </c>
      <c r="J17" s="34">
        <v>0</v>
      </c>
      <c r="K17" s="5">
        <f t="shared" si="4"/>
        <v>34.28</v>
      </c>
      <c r="L17" s="5">
        <f t="shared" si="5"/>
        <v>65.72</v>
      </c>
      <c r="M17" s="51">
        <v>41.12</v>
      </c>
      <c r="N17" s="53">
        <v>32</v>
      </c>
      <c r="O17" s="53">
        <v>3</v>
      </c>
      <c r="P17" s="34">
        <f t="shared" si="1"/>
        <v>35</v>
      </c>
      <c r="Q17" s="51">
        <v>0</v>
      </c>
      <c r="R17" s="53">
        <v>0</v>
      </c>
      <c r="S17" s="53">
        <v>0</v>
      </c>
      <c r="T17" s="34">
        <f t="shared" si="2"/>
        <v>0</v>
      </c>
      <c r="U17" s="5">
        <f t="shared" si="6"/>
        <v>177.67000000000002</v>
      </c>
      <c r="V17" s="36"/>
    </row>
    <row r="18" spans="1:22" ht="13.5" customHeight="1">
      <c r="A18" s="55">
        <v>4016</v>
      </c>
      <c r="B18" s="1" t="s">
        <v>86</v>
      </c>
      <c r="C18" s="1" t="s">
        <v>227</v>
      </c>
      <c r="D18" s="1" t="s">
        <v>80</v>
      </c>
      <c r="E18" s="5">
        <v>42.89</v>
      </c>
      <c r="F18" s="34">
        <v>0</v>
      </c>
      <c r="G18" s="5">
        <f t="shared" si="3"/>
        <v>42.89</v>
      </c>
      <c r="H18" s="5">
        <f t="shared" si="0"/>
        <v>77.11</v>
      </c>
      <c r="I18" s="5">
        <v>34.65</v>
      </c>
      <c r="J18" s="34">
        <v>0</v>
      </c>
      <c r="K18" s="5">
        <f t="shared" si="4"/>
        <v>34.65</v>
      </c>
      <c r="L18" s="5">
        <f t="shared" si="5"/>
        <v>65.35</v>
      </c>
      <c r="M18" s="51">
        <v>45.66</v>
      </c>
      <c r="N18" s="53">
        <v>29</v>
      </c>
      <c r="O18" s="53">
        <v>0</v>
      </c>
      <c r="P18" s="34">
        <f>SUM(N18:O18)</f>
        <v>29</v>
      </c>
      <c r="Q18" s="51">
        <v>44.25</v>
      </c>
      <c r="R18" s="53">
        <v>17</v>
      </c>
      <c r="S18" s="53">
        <v>20</v>
      </c>
      <c r="T18" s="34">
        <f>SUM(R18:S18)</f>
        <v>37</v>
      </c>
      <c r="U18" s="5">
        <f t="shared" si="6"/>
        <v>208.45999999999998</v>
      </c>
      <c r="V18" s="36"/>
    </row>
    <row r="19" spans="1:22" ht="12.75">
      <c r="A19" s="55">
        <v>4017</v>
      </c>
      <c r="B19" s="1" t="s">
        <v>305</v>
      </c>
      <c r="C19" s="1" t="s">
        <v>306</v>
      </c>
      <c r="D19" s="1" t="s">
        <v>324</v>
      </c>
      <c r="E19" s="5">
        <v>45.3</v>
      </c>
      <c r="F19" s="34">
        <v>0</v>
      </c>
      <c r="G19" s="5">
        <f t="shared" si="3"/>
        <v>45.3</v>
      </c>
      <c r="H19" s="5">
        <f t="shared" si="0"/>
        <v>74.7</v>
      </c>
      <c r="I19" s="5">
        <v>37.5</v>
      </c>
      <c r="J19" s="34">
        <v>0</v>
      </c>
      <c r="K19" s="5">
        <f t="shared" si="4"/>
        <v>37.5</v>
      </c>
      <c r="L19" s="5">
        <f t="shared" si="5"/>
        <v>62.5</v>
      </c>
      <c r="M19" s="51">
        <v>37.81</v>
      </c>
      <c r="N19" s="53">
        <v>33</v>
      </c>
      <c r="O19" s="53">
        <v>8</v>
      </c>
      <c r="P19" s="34">
        <f t="shared" si="1"/>
        <v>41</v>
      </c>
      <c r="Q19" s="51">
        <v>41.07</v>
      </c>
      <c r="R19" s="53">
        <v>17</v>
      </c>
      <c r="S19" s="53">
        <v>9</v>
      </c>
      <c r="T19" s="34">
        <f t="shared" si="2"/>
        <v>26</v>
      </c>
      <c r="U19" s="5">
        <f t="shared" si="6"/>
        <v>204.2</v>
      </c>
      <c r="V19" s="36"/>
    </row>
    <row r="20" spans="1:22" ht="12.75">
      <c r="A20" s="55">
        <v>4018</v>
      </c>
      <c r="B20" t="s">
        <v>208</v>
      </c>
      <c r="C20" t="s">
        <v>209</v>
      </c>
      <c r="D20" s="1" t="s">
        <v>169</v>
      </c>
      <c r="E20" s="5">
        <v>43.75</v>
      </c>
      <c r="F20" s="34">
        <v>0</v>
      </c>
      <c r="G20" s="5">
        <f t="shared" si="3"/>
        <v>43.75</v>
      </c>
      <c r="H20" s="5">
        <f t="shared" si="0"/>
        <v>76.25</v>
      </c>
      <c r="I20" s="5">
        <v>33.31</v>
      </c>
      <c r="J20" s="34">
        <v>5</v>
      </c>
      <c r="K20" s="5">
        <f t="shared" si="4"/>
        <v>38.31</v>
      </c>
      <c r="L20" s="5">
        <f t="shared" si="5"/>
        <v>61.69</v>
      </c>
      <c r="M20" s="51">
        <v>36.28</v>
      </c>
      <c r="N20" s="53">
        <v>23</v>
      </c>
      <c r="O20" s="53">
        <v>9</v>
      </c>
      <c r="P20" s="34">
        <f t="shared" si="1"/>
        <v>32</v>
      </c>
      <c r="Q20" s="51">
        <v>41.72</v>
      </c>
      <c r="R20" s="53">
        <v>17</v>
      </c>
      <c r="S20" s="53">
        <v>27</v>
      </c>
      <c r="T20" s="34">
        <f t="shared" si="2"/>
        <v>44</v>
      </c>
      <c r="U20" s="5">
        <f t="shared" si="6"/>
        <v>213.94</v>
      </c>
      <c r="V20" s="40"/>
    </row>
    <row r="21" spans="1:22" ht="12.75">
      <c r="A21" s="55">
        <v>4019</v>
      </c>
      <c r="B21" s="1" t="s">
        <v>207</v>
      </c>
      <c r="C21" s="1" t="s">
        <v>325</v>
      </c>
      <c r="D21" s="1" t="s">
        <v>63</v>
      </c>
      <c r="E21" s="5">
        <v>51.07</v>
      </c>
      <c r="F21" s="34">
        <v>10</v>
      </c>
      <c r="G21" s="5">
        <f t="shared" si="3"/>
        <v>61.07</v>
      </c>
      <c r="H21" s="5">
        <f t="shared" si="0"/>
        <v>58.93</v>
      </c>
      <c r="I21" s="5">
        <v>40.22</v>
      </c>
      <c r="J21" s="34">
        <v>10</v>
      </c>
      <c r="K21" s="5">
        <f t="shared" si="4"/>
        <v>50.22</v>
      </c>
      <c r="L21" s="5">
        <f t="shared" si="5"/>
        <v>49.78</v>
      </c>
      <c r="M21" s="51">
        <v>43.12</v>
      </c>
      <c r="N21" s="53">
        <v>23</v>
      </c>
      <c r="O21" s="53">
        <v>8</v>
      </c>
      <c r="P21" s="34">
        <f t="shared" si="1"/>
        <v>31</v>
      </c>
      <c r="Q21" s="51">
        <v>47.56</v>
      </c>
      <c r="R21" s="53">
        <v>24</v>
      </c>
      <c r="S21" s="53">
        <v>14</v>
      </c>
      <c r="T21" s="34">
        <f t="shared" si="2"/>
        <v>38</v>
      </c>
      <c r="U21" s="5">
        <f t="shared" si="6"/>
        <v>177.71</v>
      </c>
      <c r="V21" s="36"/>
    </row>
    <row r="22" spans="1:22" ht="12.75">
      <c r="A22" s="55">
        <v>4020</v>
      </c>
      <c r="B22" s="1" t="s">
        <v>154</v>
      </c>
      <c r="C22" s="1" t="s">
        <v>89</v>
      </c>
      <c r="D22" s="1" t="s">
        <v>122</v>
      </c>
      <c r="E22" s="5">
        <v>42.62</v>
      </c>
      <c r="F22" s="34">
        <v>5</v>
      </c>
      <c r="G22" s="5">
        <f t="shared" si="3"/>
        <v>47.62</v>
      </c>
      <c r="H22" s="5">
        <f t="shared" si="0"/>
        <v>72.38</v>
      </c>
      <c r="I22" s="5">
        <v>34.62</v>
      </c>
      <c r="J22" s="34">
        <v>0</v>
      </c>
      <c r="K22" s="5">
        <f t="shared" si="4"/>
        <v>34.62</v>
      </c>
      <c r="L22" s="5">
        <f t="shared" si="5"/>
        <v>65.38</v>
      </c>
      <c r="M22" s="51">
        <v>37.75</v>
      </c>
      <c r="N22" s="53">
        <v>34</v>
      </c>
      <c r="O22" s="53">
        <v>5</v>
      </c>
      <c r="P22" s="34">
        <f>SUM(N22:O22)</f>
        <v>39</v>
      </c>
      <c r="Q22" s="51">
        <v>40.32</v>
      </c>
      <c r="R22" s="53">
        <v>24</v>
      </c>
      <c r="S22" s="53">
        <v>27</v>
      </c>
      <c r="T22" s="34">
        <f>SUM(R22:S22)</f>
        <v>51</v>
      </c>
      <c r="U22" s="5">
        <f t="shared" si="6"/>
        <v>227.76</v>
      </c>
      <c r="V22" s="36"/>
    </row>
    <row r="23" spans="1:22" ht="12.75">
      <c r="A23" s="55">
        <v>4021</v>
      </c>
      <c r="B23" s="1" t="s">
        <v>195</v>
      </c>
      <c r="C23" s="1" t="s">
        <v>206</v>
      </c>
      <c r="D23" s="1" t="s">
        <v>326</v>
      </c>
      <c r="E23" s="5">
        <v>48.98</v>
      </c>
      <c r="F23" s="34">
        <v>0</v>
      </c>
      <c r="G23" s="5">
        <f t="shared" si="3"/>
        <v>48.98</v>
      </c>
      <c r="H23" s="5">
        <f t="shared" si="0"/>
        <v>71.02000000000001</v>
      </c>
      <c r="I23" s="5">
        <v>42.5</v>
      </c>
      <c r="J23" s="34">
        <v>0</v>
      </c>
      <c r="K23" s="5">
        <f t="shared" si="4"/>
        <v>42.5</v>
      </c>
      <c r="L23" s="5">
        <f t="shared" si="5"/>
        <v>57.5</v>
      </c>
      <c r="M23" s="51">
        <v>41.44</v>
      </c>
      <c r="N23" s="53">
        <v>11</v>
      </c>
      <c r="O23" s="53">
        <v>5</v>
      </c>
      <c r="P23" s="34">
        <f t="shared" si="1"/>
        <v>16</v>
      </c>
      <c r="Q23" s="51">
        <v>48.49</v>
      </c>
      <c r="R23" s="53">
        <v>22</v>
      </c>
      <c r="S23" s="53">
        <v>14</v>
      </c>
      <c r="T23" s="34">
        <f t="shared" si="2"/>
        <v>36</v>
      </c>
      <c r="U23" s="5">
        <f t="shared" si="6"/>
        <v>180.52</v>
      </c>
      <c r="V23" s="40"/>
    </row>
    <row r="24" spans="1:22" ht="12.75">
      <c r="A24" s="55">
        <v>4022</v>
      </c>
      <c r="B24" t="s">
        <v>293</v>
      </c>
      <c r="C24" t="s">
        <v>51</v>
      </c>
      <c r="D24" s="1" t="s">
        <v>327</v>
      </c>
      <c r="E24" s="5">
        <v>52.28</v>
      </c>
      <c r="F24" s="34">
        <v>10</v>
      </c>
      <c r="G24" s="5">
        <f t="shared" si="3"/>
        <v>62.28</v>
      </c>
      <c r="H24" s="5">
        <f t="shared" si="0"/>
        <v>57.72</v>
      </c>
      <c r="I24" s="5">
        <v>46.18</v>
      </c>
      <c r="J24" s="34">
        <v>10</v>
      </c>
      <c r="K24" s="5">
        <f t="shared" si="4"/>
        <v>56.18</v>
      </c>
      <c r="L24" s="5">
        <f t="shared" si="5"/>
        <v>43.82</v>
      </c>
      <c r="M24" s="51">
        <v>36.5</v>
      </c>
      <c r="N24" s="53">
        <v>31</v>
      </c>
      <c r="O24" s="53">
        <v>9</v>
      </c>
      <c r="P24" s="34">
        <f t="shared" si="1"/>
        <v>40</v>
      </c>
      <c r="Q24" s="51">
        <v>46.77</v>
      </c>
      <c r="R24" s="53">
        <v>10</v>
      </c>
      <c r="S24" s="53">
        <v>14</v>
      </c>
      <c r="T24" s="34">
        <f t="shared" si="2"/>
        <v>24</v>
      </c>
      <c r="U24" s="5">
        <f t="shared" si="6"/>
        <v>165.54</v>
      </c>
      <c r="V24" s="40"/>
    </row>
    <row r="25" spans="1:22" ht="12.75">
      <c r="A25" s="55">
        <v>4023</v>
      </c>
      <c r="B25" t="s">
        <v>31</v>
      </c>
      <c r="C25" t="s">
        <v>328</v>
      </c>
      <c r="D25" s="1" t="s">
        <v>63</v>
      </c>
      <c r="E25" s="5">
        <v>39.07</v>
      </c>
      <c r="F25" s="34">
        <v>5</v>
      </c>
      <c r="G25" s="5">
        <f t="shared" si="3"/>
        <v>44.07</v>
      </c>
      <c r="H25" s="5">
        <f t="shared" si="0"/>
        <v>75.93</v>
      </c>
      <c r="I25" s="5">
        <v>32.47</v>
      </c>
      <c r="J25" s="34">
        <v>5</v>
      </c>
      <c r="K25" s="5">
        <f t="shared" si="4"/>
        <v>37.47</v>
      </c>
      <c r="L25" s="5">
        <f t="shared" si="5"/>
        <v>62.53</v>
      </c>
      <c r="M25" s="51">
        <v>42.59</v>
      </c>
      <c r="N25" s="53">
        <v>38</v>
      </c>
      <c r="O25" s="53">
        <v>8</v>
      </c>
      <c r="P25" s="34">
        <f t="shared" si="1"/>
        <v>46</v>
      </c>
      <c r="Q25" s="51">
        <v>44.07</v>
      </c>
      <c r="R25" s="53">
        <v>24</v>
      </c>
      <c r="S25" s="53">
        <v>14</v>
      </c>
      <c r="T25" s="34">
        <f t="shared" si="2"/>
        <v>38</v>
      </c>
      <c r="U25" s="5">
        <f t="shared" si="6"/>
        <v>222.46</v>
      </c>
      <c r="V25" s="40"/>
    </row>
    <row r="26" spans="1:22" ht="12.75">
      <c r="A26" s="55">
        <v>4024</v>
      </c>
      <c r="B26" s="1" t="s">
        <v>94</v>
      </c>
      <c r="C26" s="1" t="s">
        <v>95</v>
      </c>
      <c r="D26" s="38" t="s">
        <v>185</v>
      </c>
      <c r="E26" s="5">
        <v>49.47</v>
      </c>
      <c r="F26" s="34">
        <v>0</v>
      </c>
      <c r="G26" s="5">
        <f t="shared" si="3"/>
        <v>49.47</v>
      </c>
      <c r="H26" s="5">
        <f t="shared" si="0"/>
        <v>70.53</v>
      </c>
      <c r="I26" s="5">
        <v>38.22</v>
      </c>
      <c r="J26" s="34">
        <v>0</v>
      </c>
      <c r="K26" s="5">
        <f t="shared" si="4"/>
        <v>38.22</v>
      </c>
      <c r="L26" s="5">
        <f t="shared" si="5"/>
        <v>61.78</v>
      </c>
      <c r="M26" s="51">
        <v>37.72</v>
      </c>
      <c r="N26" s="53">
        <v>25</v>
      </c>
      <c r="O26" s="53">
        <v>8</v>
      </c>
      <c r="P26" s="34">
        <f>SUM(N26:O26)</f>
        <v>33</v>
      </c>
      <c r="Q26" s="51">
        <v>42.32</v>
      </c>
      <c r="R26" s="53">
        <v>17</v>
      </c>
      <c r="S26" s="53">
        <v>9</v>
      </c>
      <c r="T26" s="34">
        <f>SUM(R26:S26)</f>
        <v>26</v>
      </c>
      <c r="U26" s="5">
        <f t="shared" si="6"/>
        <v>191.31</v>
      </c>
      <c r="V26" s="40"/>
    </row>
    <row r="27" spans="1:22" ht="12.75">
      <c r="A27" s="55">
        <v>4025</v>
      </c>
      <c r="B27" t="s">
        <v>53</v>
      </c>
      <c r="C27" t="s">
        <v>88</v>
      </c>
      <c r="D27" s="1" t="s">
        <v>125</v>
      </c>
      <c r="E27" s="5">
        <v>38.79</v>
      </c>
      <c r="F27" s="34">
        <v>0</v>
      </c>
      <c r="G27" s="5">
        <f t="shared" si="3"/>
        <v>38.79</v>
      </c>
      <c r="H27" s="5">
        <f t="shared" si="0"/>
        <v>81.21000000000001</v>
      </c>
      <c r="I27" s="5">
        <v>30.81</v>
      </c>
      <c r="J27" s="34">
        <v>5</v>
      </c>
      <c r="K27" s="5">
        <f t="shared" si="4"/>
        <v>35.81</v>
      </c>
      <c r="L27" s="5">
        <f t="shared" si="5"/>
        <v>64.19</v>
      </c>
      <c r="M27" s="51">
        <v>0</v>
      </c>
      <c r="N27" s="53">
        <v>0</v>
      </c>
      <c r="O27" s="53">
        <v>0</v>
      </c>
      <c r="P27" s="34">
        <f t="shared" si="1"/>
        <v>0</v>
      </c>
      <c r="Q27" s="51">
        <v>38.34</v>
      </c>
      <c r="R27" s="53">
        <v>24</v>
      </c>
      <c r="S27" s="53">
        <v>27</v>
      </c>
      <c r="T27" s="34">
        <f t="shared" si="2"/>
        <v>51</v>
      </c>
      <c r="U27" s="5">
        <f t="shared" si="6"/>
        <v>196.4</v>
      </c>
      <c r="V27" s="40"/>
    </row>
    <row r="28" spans="1:22" ht="12.75">
      <c r="A28" s="55">
        <v>4026</v>
      </c>
      <c r="B28" s="1" t="s">
        <v>136</v>
      </c>
      <c r="C28" s="1" t="s">
        <v>160</v>
      </c>
      <c r="D28" s="1" t="s">
        <v>133</v>
      </c>
      <c r="E28" s="5">
        <v>42.39</v>
      </c>
      <c r="F28" s="34">
        <v>10</v>
      </c>
      <c r="G28" s="5">
        <f t="shared" si="3"/>
        <v>52.39</v>
      </c>
      <c r="H28" s="5">
        <f t="shared" si="0"/>
        <v>67.61</v>
      </c>
      <c r="I28" s="5">
        <v>34.28</v>
      </c>
      <c r="J28" s="34">
        <v>5</v>
      </c>
      <c r="K28" s="5">
        <f t="shared" si="4"/>
        <v>39.28</v>
      </c>
      <c r="L28" s="5">
        <f t="shared" si="5"/>
        <v>60.72</v>
      </c>
      <c r="M28" s="51">
        <v>37.46</v>
      </c>
      <c r="N28" s="53">
        <v>35</v>
      </c>
      <c r="O28" s="53">
        <v>3</v>
      </c>
      <c r="P28" s="34">
        <f t="shared" si="1"/>
        <v>38</v>
      </c>
      <c r="Q28" s="51">
        <v>38</v>
      </c>
      <c r="R28" s="53">
        <v>24</v>
      </c>
      <c r="S28" s="53">
        <v>27</v>
      </c>
      <c r="T28" s="34">
        <f t="shared" si="2"/>
        <v>51</v>
      </c>
      <c r="U28" s="5">
        <f t="shared" si="6"/>
        <v>217.32999999999998</v>
      </c>
      <c r="V28" s="40"/>
    </row>
    <row r="29" spans="1:22" ht="12.75">
      <c r="A29" s="55">
        <v>4027</v>
      </c>
      <c r="B29" s="1" t="s">
        <v>91</v>
      </c>
      <c r="C29" s="1" t="s">
        <v>92</v>
      </c>
      <c r="D29" s="1" t="s">
        <v>63</v>
      </c>
      <c r="E29" s="5"/>
      <c r="F29" s="34">
        <v>120</v>
      </c>
      <c r="G29" s="5">
        <f t="shared" si="3"/>
        <v>120</v>
      </c>
      <c r="H29" s="5">
        <f t="shared" si="0"/>
        <v>0</v>
      </c>
      <c r="I29" s="5">
        <v>36.19</v>
      </c>
      <c r="J29" s="34">
        <v>10</v>
      </c>
      <c r="K29" s="5">
        <f t="shared" si="4"/>
        <v>46.19</v>
      </c>
      <c r="L29" s="5">
        <f t="shared" si="5"/>
        <v>53.81</v>
      </c>
      <c r="M29" s="51">
        <v>41.37</v>
      </c>
      <c r="N29" s="53">
        <v>17</v>
      </c>
      <c r="O29" s="53">
        <v>3</v>
      </c>
      <c r="P29" s="34">
        <f t="shared" si="1"/>
        <v>20</v>
      </c>
      <c r="Q29" s="51">
        <v>0</v>
      </c>
      <c r="R29" s="53">
        <v>0</v>
      </c>
      <c r="S29" s="53">
        <v>0</v>
      </c>
      <c r="T29" s="34">
        <f t="shared" si="2"/>
        <v>0</v>
      </c>
      <c r="U29" s="5">
        <f t="shared" si="6"/>
        <v>73.81</v>
      </c>
      <c r="V29" s="40"/>
    </row>
    <row r="30" spans="1:22" ht="12.75">
      <c r="A30" s="55">
        <v>4028</v>
      </c>
      <c r="B30" s="1" t="s">
        <v>237</v>
      </c>
      <c r="C30" s="1" t="s">
        <v>238</v>
      </c>
      <c r="D30" s="1" t="s">
        <v>165</v>
      </c>
      <c r="E30" s="5">
        <v>44.91</v>
      </c>
      <c r="F30" s="34">
        <v>10</v>
      </c>
      <c r="G30" s="5">
        <f t="shared" si="3"/>
        <v>54.91</v>
      </c>
      <c r="H30" s="5">
        <f t="shared" si="0"/>
        <v>65.09</v>
      </c>
      <c r="I30" s="5">
        <v>31.94</v>
      </c>
      <c r="J30" s="34">
        <v>0</v>
      </c>
      <c r="K30" s="5">
        <f t="shared" si="4"/>
        <v>31.94</v>
      </c>
      <c r="L30" s="5">
        <f t="shared" si="5"/>
        <v>68.06</v>
      </c>
      <c r="M30" s="51">
        <v>33.54</v>
      </c>
      <c r="N30" s="53">
        <v>36</v>
      </c>
      <c r="O30" s="53">
        <v>9</v>
      </c>
      <c r="P30" s="34">
        <f>SUM(N30:O30)</f>
        <v>45</v>
      </c>
      <c r="Q30" s="51">
        <v>44.25</v>
      </c>
      <c r="R30" s="53">
        <v>21</v>
      </c>
      <c r="S30" s="53">
        <v>14</v>
      </c>
      <c r="T30" s="34">
        <f>SUM(R30:S30)</f>
        <v>35</v>
      </c>
      <c r="U30" s="5">
        <f t="shared" si="6"/>
        <v>213.15</v>
      </c>
      <c r="V30" s="40"/>
    </row>
    <row r="31" spans="1:22" ht="12.75">
      <c r="A31" s="55">
        <v>4029</v>
      </c>
      <c r="B31" s="1" t="s">
        <v>90</v>
      </c>
      <c r="C31" s="1" t="s">
        <v>85</v>
      </c>
      <c r="D31" s="1" t="s">
        <v>121</v>
      </c>
      <c r="E31" s="5">
        <v>40.77</v>
      </c>
      <c r="F31" s="34">
        <v>0</v>
      </c>
      <c r="G31" s="5">
        <f t="shared" si="3"/>
        <v>40.77</v>
      </c>
      <c r="H31" s="5">
        <f t="shared" si="0"/>
        <v>79.22999999999999</v>
      </c>
      <c r="I31" s="5">
        <v>33.09</v>
      </c>
      <c r="J31" s="34">
        <v>0</v>
      </c>
      <c r="K31" s="5">
        <f t="shared" si="4"/>
        <v>33.09</v>
      </c>
      <c r="L31" s="5">
        <f t="shared" si="5"/>
        <v>66.91</v>
      </c>
      <c r="M31" s="51">
        <v>39.03</v>
      </c>
      <c r="N31" s="53">
        <v>35</v>
      </c>
      <c r="O31" s="53">
        <v>3</v>
      </c>
      <c r="P31" s="34">
        <f t="shared" si="1"/>
        <v>38</v>
      </c>
      <c r="Q31" s="51">
        <v>40.93</v>
      </c>
      <c r="R31" s="53">
        <v>17</v>
      </c>
      <c r="S31" s="53">
        <v>20</v>
      </c>
      <c r="T31" s="34">
        <f t="shared" si="2"/>
        <v>37</v>
      </c>
      <c r="U31" s="5">
        <f t="shared" si="6"/>
        <v>221.14</v>
      </c>
      <c r="V31" s="40"/>
    </row>
    <row r="32" spans="1:22" ht="12.75">
      <c r="A32" s="55">
        <v>4030</v>
      </c>
      <c r="B32" s="1" t="s">
        <v>162</v>
      </c>
      <c r="C32" s="1" t="s">
        <v>262</v>
      </c>
      <c r="D32" s="38" t="s">
        <v>164</v>
      </c>
      <c r="E32" s="5"/>
      <c r="F32" s="34">
        <v>120</v>
      </c>
      <c r="G32" s="5">
        <f t="shared" si="3"/>
        <v>120</v>
      </c>
      <c r="H32" s="5">
        <f t="shared" si="0"/>
        <v>0</v>
      </c>
      <c r="I32" s="5"/>
      <c r="J32" s="34">
        <v>100</v>
      </c>
      <c r="K32" s="5">
        <f t="shared" si="4"/>
        <v>100</v>
      </c>
      <c r="L32" s="5">
        <f t="shared" si="5"/>
        <v>0</v>
      </c>
      <c r="M32" s="51">
        <v>36.66</v>
      </c>
      <c r="N32" s="53">
        <v>37</v>
      </c>
      <c r="O32" s="53">
        <v>5</v>
      </c>
      <c r="P32" s="34">
        <f t="shared" si="1"/>
        <v>42</v>
      </c>
      <c r="Q32" s="51">
        <v>35.68</v>
      </c>
      <c r="R32" s="53">
        <v>24</v>
      </c>
      <c r="S32" s="53">
        <v>27</v>
      </c>
      <c r="T32" s="34">
        <f t="shared" si="2"/>
        <v>51</v>
      </c>
      <c r="U32" s="5">
        <f t="shared" si="6"/>
        <v>93</v>
      </c>
      <c r="V32" s="40"/>
    </row>
    <row r="33" spans="1:22" ht="12.75">
      <c r="A33" s="55">
        <v>4031</v>
      </c>
      <c r="B33" s="1" t="s">
        <v>200</v>
      </c>
      <c r="C33" s="1" t="s">
        <v>201</v>
      </c>
      <c r="D33" s="1" t="s">
        <v>63</v>
      </c>
      <c r="E33" s="5">
        <v>47.91</v>
      </c>
      <c r="F33" s="34">
        <v>5</v>
      </c>
      <c r="G33" s="5">
        <f t="shared" si="3"/>
        <v>52.91</v>
      </c>
      <c r="H33" s="5">
        <f t="shared" si="0"/>
        <v>67.09</v>
      </c>
      <c r="I33" s="5">
        <v>40.63</v>
      </c>
      <c r="J33" s="34">
        <v>5</v>
      </c>
      <c r="K33" s="5">
        <f t="shared" si="4"/>
        <v>45.63</v>
      </c>
      <c r="L33" s="5">
        <f t="shared" si="5"/>
        <v>54.37</v>
      </c>
      <c r="M33" s="51">
        <v>0</v>
      </c>
      <c r="N33" s="53">
        <v>0</v>
      </c>
      <c r="O33" s="53">
        <v>0</v>
      </c>
      <c r="P33" s="34">
        <f t="shared" si="1"/>
        <v>0</v>
      </c>
      <c r="Q33" s="51">
        <v>43.18</v>
      </c>
      <c r="R33" s="53">
        <v>16</v>
      </c>
      <c r="S33" s="53">
        <v>9</v>
      </c>
      <c r="T33" s="34">
        <f t="shared" si="2"/>
        <v>25</v>
      </c>
      <c r="U33" s="5">
        <f t="shared" si="6"/>
        <v>146.46</v>
      </c>
      <c r="V33" s="40"/>
    </row>
    <row r="34" spans="1:22" ht="12.75">
      <c r="A34" s="55">
        <v>4032</v>
      </c>
      <c r="B34" s="1" t="s">
        <v>159</v>
      </c>
      <c r="C34" s="1" t="s">
        <v>329</v>
      </c>
      <c r="D34" s="1" t="s">
        <v>330</v>
      </c>
      <c r="E34" s="5">
        <v>36.49</v>
      </c>
      <c r="F34" s="34">
        <v>0</v>
      </c>
      <c r="G34" s="5">
        <f t="shared" si="3"/>
        <v>36.49</v>
      </c>
      <c r="H34" s="5">
        <f t="shared" si="0"/>
        <v>83.50999999999999</v>
      </c>
      <c r="I34" s="5">
        <v>30.68</v>
      </c>
      <c r="J34" s="34">
        <v>5</v>
      </c>
      <c r="K34" s="5">
        <f t="shared" si="4"/>
        <v>35.68</v>
      </c>
      <c r="L34" s="5">
        <f t="shared" si="5"/>
        <v>64.32</v>
      </c>
      <c r="M34" s="51">
        <v>35.56</v>
      </c>
      <c r="N34" s="53">
        <v>43</v>
      </c>
      <c r="O34" s="53">
        <v>18</v>
      </c>
      <c r="P34" s="34">
        <f>SUM(N34:O34)</f>
        <v>61</v>
      </c>
      <c r="Q34" s="51">
        <v>34.89</v>
      </c>
      <c r="R34" s="53">
        <v>24</v>
      </c>
      <c r="S34" s="53">
        <v>27</v>
      </c>
      <c r="T34" s="34">
        <f>SUM(R34:S34)</f>
        <v>51</v>
      </c>
      <c r="U34" s="5">
        <f t="shared" si="6"/>
        <v>259.83</v>
      </c>
      <c r="V34" s="40"/>
    </row>
    <row r="35" spans="1:22" ht="12.75">
      <c r="A35" s="55">
        <v>4033</v>
      </c>
      <c r="B35" s="1" t="s">
        <v>317</v>
      </c>
      <c r="C35" s="1" t="s">
        <v>318</v>
      </c>
      <c r="D35" s="1" t="s">
        <v>331</v>
      </c>
      <c r="E35" s="5"/>
      <c r="F35" s="34">
        <v>120</v>
      </c>
      <c r="G35" s="5">
        <f t="shared" si="3"/>
        <v>120</v>
      </c>
      <c r="H35" s="5">
        <f t="shared" si="0"/>
        <v>0</v>
      </c>
      <c r="I35" s="5"/>
      <c r="J35" s="34">
        <v>100</v>
      </c>
      <c r="K35" s="5">
        <f t="shared" si="4"/>
        <v>100</v>
      </c>
      <c r="L35" s="5">
        <f t="shared" si="5"/>
        <v>0</v>
      </c>
      <c r="M35" s="5">
        <v>0</v>
      </c>
      <c r="N35" s="34">
        <v>0</v>
      </c>
      <c r="O35" s="34">
        <v>0</v>
      </c>
      <c r="P35" s="34">
        <f t="shared" si="1"/>
        <v>0</v>
      </c>
      <c r="Q35" s="5">
        <v>0</v>
      </c>
      <c r="R35" s="34">
        <v>0</v>
      </c>
      <c r="S35" s="34">
        <v>0</v>
      </c>
      <c r="T35" s="34">
        <f t="shared" si="2"/>
        <v>0</v>
      </c>
      <c r="U35" s="5">
        <f t="shared" si="6"/>
        <v>0</v>
      </c>
      <c r="V35" s="40"/>
    </row>
    <row r="36" spans="1:22" ht="12.75">
      <c r="A36" s="55">
        <v>4034</v>
      </c>
      <c r="B36" s="1" t="s">
        <v>30</v>
      </c>
      <c r="C36" s="1" t="s">
        <v>294</v>
      </c>
      <c r="D36" s="1" t="s">
        <v>167</v>
      </c>
      <c r="E36" s="5"/>
      <c r="F36" s="34">
        <v>120</v>
      </c>
      <c r="G36" s="5">
        <f t="shared" si="3"/>
        <v>120</v>
      </c>
      <c r="H36" s="5">
        <f t="shared" si="0"/>
        <v>0</v>
      </c>
      <c r="I36" s="5">
        <v>35.22</v>
      </c>
      <c r="J36" s="34">
        <v>10</v>
      </c>
      <c r="K36" s="5">
        <f t="shared" si="4"/>
        <v>45.22</v>
      </c>
      <c r="L36" s="5">
        <f t="shared" si="5"/>
        <v>54.78</v>
      </c>
      <c r="M36" s="5">
        <v>37.38</v>
      </c>
      <c r="N36" s="34">
        <v>19</v>
      </c>
      <c r="O36" s="34">
        <v>9</v>
      </c>
      <c r="P36" s="34">
        <f t="shared" si="1"/>
        <v>28</v>
      </c>
      <c r="Q36" s="5">
        <v>41.02</v>
      </c>
      <c r="R36" s="34">
        <v>24</v>
      </c>
      <c r="S36" s="34">
        <v>20</v>
      </c>
      <c r="T36" s="34">
        <f t="shared" si="2"/>
        <v>44</v>
      </c>
      <c r="U36" s="5">
        <f t="shared" si="6"/>
        <v>126.78</v>
      </c>
      <c r="V36" s="40"/>
    </row>
    <row r="37" spans="1:22" ht="12.75">
      <c r="A37" s="55">
        <v>4035</v>
      </c>
      <c r="B37" t="s">
        <v>137</v>
      </c>
      <c r="C37" t="s">
        <v>158</v>
      </c>
      <c r="D37" s="1" t="s">
        <v>189</v>
      </c>
      <c r="E37" s="5">
        <v>42.42</v>
      </c>
      <c r="F37" s="34">
        <v>5</v>
      </c>
      <c r="G37" s="5">
        <f t="shared" si="3"/>
        <v>47.42</v>
      </c>
      <c r="H37" s="5">
        <f t="shared" si="0"/>
        <v>72.58</v>
      </c>
      <c r="I37" s="5">
        <v>33.87</v>
      </c>
      <c r="J37" s="34">
        <v>5</v>
      </c>
      <c r="K37" s="5">
        <f t="shared" si="4"/>
        <v>38.87</v>
      </c>
      <c r="L37" s="5">
        <f t="shared" si="5"/>
        <v>61.13</v>
      </c>
      <c r="M37" s="5">
        <v>52.32</v>
      </c>
      <c r="N37" s="34">
        <v>29</v>
      </c>
      <c r="O37" s="34">
        <v>8</v>
      </c>
      <c r="P37" s="34">
        <f t="shared" si="1"/>
        <v>37</v>
      </c>
      <c r="Q37" s="5">
        <v>60.74</v>
      </c>
      <c r="R37" s="34">
        <v>24</v>
      </c>
      <c r="S37" s="34">
        <v>9</v>
      </c>
      <c r="T37" s="34">
        <f t="shared" si="2"/>
        <v>33</v>
      </c>
      <c r="U37" s="5">
        <f t="shared" si="6"/>
        <v>203.71</v>
      </c>
      <c r="V37" s="40"/>
    </row>
    <row r="38" spans="1:22" ht="12.75">
      <c r="A38" s="55">
        <v>4036</v>
      </c>
      <c r="B38" s="1" t="s">
        <v>123</v>
      </c>
      <c r="C38" s="1" t="s">
        <v>332</v>
      </c>
      <c r="D38" s="1" t="s">
        <v>338</v>
      </c>
      <c r="E38" s="5"/>
      <c r="F38" s="34">
        <v>120</v>
      </c>
      <c r="G38" s="5">
        <f aca="true" t="shared" si="7" ref="G38:G55">SUM(E38:F38)</f>
        <v>120</v>
      </c>
      <c r="H38" s="5">
        <f aca="true" t="shared" si="8" ref="H38:H55">120-G38</f>
        <v>0</v>
      </c>
      <c r="I38" s="5"/>
      <c r="J38" s="34">
        <v>100</v>
      </c>
      <c r="K38" s="5">
        <f aca="true" t="shared" si="9" ref="K38:K55">SUM(I38:J38)</f>
        <v>100</v>
      </c>
      <c r="L38" s="5">
        <f aca="true" t="shared" si="10" ref="L38:L55">100-K38</f>
        <v>0</v>
      </c>
      <c r="M38" s="5">
        <v>0</v>
      </c>
      <c r="N38" s="34">
        <v>0</v>
      </c>
      <c r="O38" s="34">
        <v>0</v>
      </c>
      <c r="P38" s="34">
        <f>SUM(N38:O38)</f>
        <v>0</v>
      </c>
      <c r="Q38" s="5">
        <v>0</v>
      </c>
      <c r="R38" s="34">
        <v>0</v>
      </c>
      <c r="S38" s="34">
        <v>0</v>
      </c>
      <c r="T38" s="34">
        <f>SUM(R38:S38)</f>
        <v>0</v>
      </c>
      <c r="U38" s="5">
        <f aca="true" t="shared" si="11" ref="U38:U55">SUM(H38,L38,P38,T38)</f>
        <v>0</v>
      </c>
      <c r="V38" s="40"/>
    </row>
    <row r="39" spans="1:22" ht="12.75">
      <c r="A39" s="55">
        <v>4037</v>
      </c>
      <c r="B39" s="1" t="s">
        <v>240</v>
      </c>
      <c r="C39" s="1" t="s">
        <v>241</v>
      </c>
      <c r="D39" s="1" t="s">
        <v>333</v>
      </c>
      <c r="E39" s="5">
        <v>41.34</v>
      </c>
      <c r="F39" s="34">
        <v>0</v>
      </c>
      <c r="G39" s="5">
        <f t="shared" si="7"/>
        <v>41.34</v>
      </c>
      <c r="H39" s="5">
        <f t="shared" si="8"/>
        <v>78.66</v>
      </c>
      <c r="I39" s="5"/>
      <c r="J39" s="34">
        <v>100</v>
      </c>
      <c r="K39" s="5">
        <f t="shared" si="9"/>
        <v>100</v>
      </c>
      <c r="L39" s="5">
        <f t="shared" si="10"/>
        <v>0</v>
      </c>
      <c r="M39" s="5">
        <v>34.63</v>
      </c>
      <c r="N39" s="34">
        <v>34</v>
      </c>
      <c r="O39" s="34">
        <v>9</v>
      </c>
      <c r="P39" s="34">
        <f t="shared" si="1"/>
        <v>43</v>
      </c>
      <c r="Q39" s="5">
        <v>39.47</v>
      </c>
      <c r="R39" s="34">
        <v>23</v>
      </c>
      <c r="S39" s="34">
        <v>9</v>
      </c>
      <c r="T39" s="34">
        <f t="shared" si="2"/>
        <v>32</v>
      </c>
      <c r="U39" s="5">
        <f t="shared" si="11"/>
        <v>153.66</v>
      </c>
      <c r="V39" s="40"/>
    </row>
    <row r="40" spans="1:22" ht="12.75">
      <c r="A40" s="55">
        <v>4038</v>
      </c>
      <c r="B40" t="s">
        <v>96</v>
      </c>
      <c r="C40" t="s">
        <v>98</v>
      </c>
      <c r="D40" s="1" t="s">
        <v>122</v>
      </c>
      <c r="E40" s="5">
        <v>42.57</v>
      </c>
      <c r="F40" s="34">
        <v>0</v>
      </c>
      <c r="G40" s="5">
        <f t="shared" si="7"/>
        <v>42.57</v>
      </c>
      <c r="H40" s="5">
        <f t="shared" si="8"/>
        <v>77.43</v>
      </c>
      <c r="I40" s="5">
        <v>33.88</v>
      </c>
      <c r="J40" s="34">
        <v>0</v>
      </c>
      <c r="K40" s="5">
        <f t="shared" si="9"/>
        <v>33.88</v>
      </c>
      <c r="L40" s="5">
        <f t="shared" si="10"/>
        <v>66.12</v>
      </c>
      <c r="M40" s="5">
        <v>39.78</v>
      </c>
      <c r="N40" s="34">
        <v>30</v>
      </c>
      <c r="O40" s="34">
        <v>5</v>
      </c>
      <c r="P40" s="34">
        <f t="shared" si="1"/>
        <v>35</v>
      </c>
      <c r="Q40" s="5">
        <v>44.58</v>
      </c>
      <c r="R40" s="34">
        <v>17</v>
      </c>
      <c r="S40" s="34">
        <v>9</v>
      </c>
      <c r="T40" s="34">
        <f t="shared" si="2"/>
        <v>26</v>
      </c>
      <c r="U40" s="5">
        <f t="shared" si="11"/>
        <v>204.55</v>
      </c>
      <c r="V40" s="40"/>
    </row>
    <row r="41" spans="1:22" ht="12.75">
      <c r="A41" s="55">
        <v>4039</v>
      </c>
      <c r="B41" s="1" t="s">
        <v>303</v>
      </c>
      <c r="C41" s="1" t="s">
        <v>304</v>
      </c>
      <c r="D41" s="1" t="s">
        <v>326</v>
      </c>
      <c r="E41" s="5"/>
      <c r="F41" s="34">
        <v>120</v>
      </c>
      <c r="G41" s="5">
        <f t="shared" si="7"/>
        <v>120</v>
      </c>
      <c r="H41" s="5">
        <f t="shared" si="8"/>
        <v>0</v>
      </c>
      <c r="I41" s="5"/>
      <c r="J41" s="34">
        <v>100</v>
      </c>
      <c r="K41" s="5">
        <f t="shared" si="9"/>
        <v>100</v>
      </c>
      <c r="L41" s="5">
        <f t="shared" si="10"/>
        <v>0</v>
      </c>
      <c r="M41" s="5">
        <v>40.9</v>
      </c>
      <c r="N41" s="34">
        <v>16</v>
      </c>
      <c r="O41" s="34">
        <v>0</v>
      </c>
      <c r="P41" s="34">
        <f t="shared" si="1"/>
        <v>16</v>
      </c>
      <c r="Q41" s="5">
        <v>0</v>
      </c>
      <c r="R41" s="34">
        <v>0</v>
      </c>
      <c r="S41" s="34">
        <v>0</v>
      </c>
      <c r="T41" s="34">
        <f t="shared" si="2"/>
        <v>0</v>
      </c>
      <c r="U41" s="5">
        <f t="shared" si="11"/>
        <v>16</v>
      </c>
      <c r="V41" s="40"/>
    </row>
    <row r="42" spans="1:22" ht="12.75">
      <c r="A42" s="55">
        <v>4040</v>
      </c>
      <c r="B42" s="1" t="s">
        <v>334</v>
      </c>
      <c r="C42" s="1" t="s">
        <v>211</v>
      </c>
      <c r="D42" s="1" t="s">
        <v>63</v>
      </c>
      <c r="E42" s="5"/>
      <c r="F42" s="34">
        <v>120</v>
      </c>
      <c r="G42" s="5">
        <f t="shared" si="7"/>
        <v>120</v>
      </c>
      <c r="H42" s="5">
        <f t="shared" si="8"/>
        <v>0</v>
      </c>
      <c r="I42" s="5"/>
      <c r="J42" s="34">
        <v>100</v>
      </c>
      <c r="K42" s="5">
        <f t="shared" si="9"/>
        <v>100</v>
      </c>
      <c r="L42" s="5">
        <f t="shared" si="10"/>
        <v>0</v>
      </c>
      <c r="M42" s="5">
        <v>39.79</v>
      </c>
      <c r="N42" s="34">
        <v>24</v>
      </c>
      <c r="O42" s="34">
        <v>5</v>
      </c>
      <c r="P42" s="34">
        <f>SUM(N42:O42)</f>
        <v>29</v>
      </c>
      <c r="Q42" s="5">
        <v>55.83</v>
      </c>
      <c r="R42" s="34">
        <v>24</v>
      </c>
      <c r="S42" s="34">
        <v>5</v>
      </c>
      <c r="T42" s="34">
        <f>SUM(R42:S42)</f>
        <v>29</v>
      </c>
      <c r="U42" s="5">
        <f t="shared" si="11"/>
        <v>58</v>
      </c>
      <c r="V42" s="40"/>
    </row>
    <row r="43" spans="1:22" ht="12.75">
      <c r="A43" s="55">
        <v>4041</v>
      </c>
      <c r="B43" s="1" t="s">
        <v>301</v>
      </c>
      <c r="C43" s="1" t="s">
        <v>307</v>
      </c>
      <c r="D43" s="1" t="s">
        <v>324</v>
      </c>
      <c r="E43" s="5"/>
      <c r="F43" s="34">
        <v>120</v>
      </c>
      <c r="G43" s="5">
        <f t="shared" si="7"/>
        <v>120</v>
      </c>
      <c r="H43" s="5">
        <f t="shared" si="8"/>
        <v>0</v>
      </c>
      <c r="I43" s="5">
        <v>36.19</v>
      </c>
      <c r="J43" s="34">
        <v>0</v>
      </c>
      <c r="K43" s="5">
        <f t="shared" si="9"/>
        <v>36.19</v>
      </c>
      <c r="L43" s="5">
        <f t="shared" si="10"/>
        <v>63.81</v>
      </c>
      <c r="M43" s="5">
        <v>38.88</v>
      </c>
      <c r="N43" s="34">
        <v>31</v>
      </c>
      <c r="O43" s="34">
        <v>5</v>
      </c>
      <c r="P43" s="34">
        <f t="shared" si="1"/>
        <v>36</v>
      </c>
      <c r="Q43" s="5">
        <v>41.24</v>
      </c>
      <c r="R43" s="34">
        <v>17</v>
      </c>
      <c r="S43" s="34">
        <v>14</v>
      </c>
      <c r="T43" s="34">
        <f t="shared" si="2"/>
        <v>31</v>
      </c>
      <c r="U43" s="5">
        <f t="shared" si="11"/>
        <v>130.81</v>
      </c>
      <c r="V43" s="40"/>
    </row>
    <row r="44" spans="1:22" ht="12.75">
      <c r="A44" s="55">
        <v>4042</v>
      </c>
      <c r="B44" s="1" t="s">
        <v>26</v>
      </c>
      <c r="C44" s="1" t="s">
        <v>295</v>
      </c>
      <c r="D44" s="1" t="s">
        <v>327</v>
      </c>
      <c r="E44" s="5">
        <v>40.73</v>
      </c>
      <c r="F44" s="34">
        <v>10</v>
      </c>
      <c r="G44" s="5">
        <f t="shared" si="7"/>
        <v>50.73</v>
      </c>
      <c r="H44" s="5">
        <f t="shared" si="8"/>
        <v>69.27000000000001</v>
      </c>
      <c r="I44" s="5">
        <v>33.35</v>
      </c>
      <c r="J44" s="34">
        <v>0</v>
      </c>
      <c r="K44" s="5">
        <f t="shared" si="9"/>
        <v>33.35</v>
      </c>
      <c r="L44" s="5">
        <f t="shared" si="10"/>
        <v>66.65</v>
      </c>
      <c r="M44" s="5">
        <v>35</v>
      </c>
      <c r="N44" s="34">
        <v>36</v>
      </c>
      <c r="O44" s="34">
        <v>9</v>
      </c>
      <c r="P44" s="34">
        <f t="shared" si="1"/>
        <v>45</v>
      </c>
      <c r="Q44" s="5">
        <v>41.92</v>
      </c>
      <c r="R44" s="34">
        <v>9</v>
      </c>
      <c r="S44" s="34">
        <v>27</v>
      </c>
      <c r="T44" s="34">
        <f t="shared" si="2"/>
        <v>36</v>
      </c>
      <c r="U44" s="5">
        <f t="shared" si="11"/>
        <v>216.92000000000002</v>
      </c>
      <c r="V44" s="34"/>
    </row>
    <row r="45" spans="1:22" ht="12.75">
      <c r="A45" s="55">
        <v>4043</v>
      </c>
      <c r="B45" t="s">
        <v>44</v>
      </c>
      <c r="C45" t="s">
        <v>142</v>
      </c>
      <c r="D45" s="1" t="s">
        <v>63</v>
      </c>
      <c r="E45" s="5"/>
      <c r="F45" s="34">
        <v>120</v>
      </c>
      <c r="G45" s="5">
        <f t="shared" si="7"/>
        <v>120</v>
      </c>
      <c r="H45" s="5">
        <f t="shared" si="8"/>
        <v>0</v>
      </c>
      <c r="I45" s="5">
        <v>29.94</v>
      </c>
      <c r="J45" s="34">
        <v>0</v>
      </c>
      <c r="K45" s="5">
        <f t="shared" si="9"/>
        <v>29.94</v>
      </c>
      <c r="L45" s="5">
        <f t="shared" si="10"/>
        <v>70.06</v>
      </c>
      <c r="M45" s="5">
        <v>0</v>
      </c>
      <c r="N45" s="34">
        <v>0</v>
      </c>
      <c r="O45" s="34">
        <v>0</v>
      </c>
      <c r="P45" s="34">
        <f t="shared" si="1"/>
        <v>0</v>
      </c>
      <c r="Q45" s="5">
        <v>32.74</v>
      </c>
      <c r="R45" s="34">
        <v>24</v>
      </c>
      <c r="S45" s="34">
        <v>20</v>
      </c>
      <c r="T45" s="34">
        <f t="shared" si="2"/>
        <v>44</v>
      </c>
      <c r="U45" s="5">
        <f t="shared" si="11"/>
        <v>114.06</v>
      </c>
      <c r="V45" s="34"/>
    </row>
    <row r="46" spans="1:22" ht="12.75">
      <c r="A46" s="55">
        <v>4044</v>
      </c>
      <c r="B46" s="1" t="s">
        <v>154</v>
      </c>
      <c r="C46" s="1" t="s">
        <v>335</v>
      </c>
      <c r="D46" s="1" t="s">
        <v>189</v>
      </c>
      <c r="E46" s="5"/>
      <c r="F46" s="34">
        <v>120</v>
      </c>
      <c r="G46" s="5">
        <f t="shared" si="7"/>
        <v>120</v>
      </c>
      <c r="H46" s="5">
        <f t="shared" si="8"/>
        <v>0</v>
      </c>
      <c r="I46" s="5">
        <v>33.13</v>
      </c>
      <c r="J46" s="34">
        <v>0</v>
      </c>
      <c r="K46" s="5">
        <f t="shared" si="9"/>
        <v>33.13</v>
      </c>
      <c r="L46" s="5">
        <f t="shared" si="10"/>
        <v>66.87</v>
      </c>
      <c r="M46" s="5">
        <v>34.59</v>
      </c>
      <c r="N46" s="34">
        <v>35</v>
      </c>
      <c r="O46" s="34">
        <v>4</v>
      </c>
      <c r="P46" s="34">
        <f>SUM(N46:O46)</f>
        <v>39</v>
      </c>
      <c r="Q46" s="5">
        <v>40.12</v>
      </c>
      <c r="R46" s="34">
        <v>24</v>
      </c>
      <c r="S46" s="34">
        <v>27</v>
      </c>
      <c r="T46" s="34">
        <f>SUM(R46:S46)</f>
        <v>51</v>
      </c>
      <c r="U46" s="5">
        <f t="shared" si="11"/>
        <v>156.87</v>
      </c>
      <c r="V46" s="34"/>
    </row>
    <row r="47" spans="1:22" ht="12.75">
      <c r="A47" s="55">
        <v>4045</v>
      </c>
      <c r="B47" s="1" t="s">
        <v>199</v>
      </c>
      <c r="C47" s="1" t="s">
        <v>143</v>
      </c>
      <c r="D47" s="1" t="s">
        <v>319</v>
      </c>
      <c r="E47" s="5">
        <v>39.62</v>
      </c>
      <c r="F47" s="34">
        <v>0</v>
      </c>
      <c r="G47" s="5">
        <f t="shared" si="7"/>
        <v>39.62</v>
      </c>
      <c r="H47" s="5">
        <f t="shared" si="8"/>
        <v>80.38</v>
      </c>
      <c r="I47" s="5">
        <v>33.29</v>
      </c>
      <c r="J47" s="34">
        <v>0</v>
      </c>
      <c r="K47" s="5">
        <f t="shared" si="9"/>
        <v>33.29</v>
      </c>
      <c r="L47" s="5">
        <f t="shared" si="10"/>
        <v>66.71000000000001</v>
      </c>
      <c r="M47" s="5">
        <v>34.72</v>
      </c>
      <c r="N47" s="34">
        <v>40</v>
      </c>
      <c r="O47" s="34">
        <v>18</v>
      </c>
      <c r="P47" s="34">
        <f t="shared" si="1"/>
        <v>58</v>
      </c>
      <c r="Q47" s="5">
        <v>41.93</v>
      </c>
      <c r="R47" s="34">
        <v>17</v>
      </c>
      <c r="S47" s="34">
        <v>27</v>
      </c>
      <c r="T47" s="34">
        <f t="shared" si="2"/>
        <v>44</v>
      </c>
      <c r="U47" s="5">
        <f t="shared" si="11"/>
        <v>249.09</v>
      </c>
      <c r="V47" s="34"/>
    </row>
    <row r="48" spans="1:22" ht="12.75">
      <c r="A48" s="55">
        <v>4046</v>
      </c>
      <c r="B48" t="s">
        <v>53</v>
      </c>
      <c r="C48" t="s">
        <v>141</v>
      </c>
      <c r="D48" s="1" t="s">
        <v>127</v>
      </c>
      <c r="E48" s="5">
        <v>39.13</v>
      </c>
      <c r="F48" s="34">
        <v>0</v>
      </c>
      <c r="G48" s="5">
        <f t="shared" si="7"/>
        <v>39.13</v>
      </c>
      <c r="H48" s="5">
        <f t="shared" si="8"/>
        <v>80.87</v>
      </c>
      <c r="I48" s="5">
        <v>32.84</v>
      </c>
      <c r="J48" s="34">
        <v>0</v>
      </c>
      <c r="K48" s="5">
        <f t="shared" si="9"/>
        <v>32.84</v>
      </c>
      <c r="L48" s="5">
        <f t="shared" si="10"/>
        <v>67.16</v>
      </c>
      <c r="M48" s="5">
        <v>0</v>
      </c>
      <c r="N48" s="34">
        <v>0</v>
      </c>
      <c r="O48" s="34">
        <v>0</v>
      </c>
      <c r="P48" s="34">
        <f t="shared" si="1"/>
        <v>0</v>
      </c>
      <c r="Q48" s="5">
        <v>38.17</v>
      </c>
      <c r="R48" s="34">
        <v>24</v>
      </c>
      <c r="S48" s="34">
        <v>27</v>
      </c>
      <c r="T48" s="34">
        <f t="shared" si="2"/>
        <v>51</v>
      </c>
      <c r="U48" s="5">
        <f t="shared" si="11"/>
        <v>199.03</v>
      </c>
      <c r="V48" s="34"/>
    </row>
    <row r="49" spans="1:22" ht="12.75">
      <c r="A49" s="55">
        <v>4047</v>
      </c>
      <c r="B49" s="1" t="s">
        <v>87</v>
      </c>
      <c r="C49" s="1" t="s">
        <v>156</v>
      </c>
      <c r="D49" s="1" t="s">
        <v>80</v>
      </c>
      <c r="E49" s="5">
        <v>42.14</v>
      </c>
      <c r="F49" s="34">
        <v>10</v>
      </c>
      <c r="G49" s="5">
        <f t="shared" si="7"/>
        <v>52.14</v>
      </c>
      <c r="H49" s="5">
        <f t="shared" si="8"/>
        <v>67.86</v>
      </c>
      <c r="I49" s="5">
        <v>33.09</v>
      </c>
      <c r="J49" s="34">
        <v>10</v>
      </c>
      <c r="K49" s="5">
        <f t="shared" si="9"/>
        <v>43.09</v>
      </c>
      <c r="L49" s="5">
        <f t="shared" si="10"/>
        <v>56.91</v>
      </c>
      <c r="M49" s="5">
        <v>34.97</v>
      </c>
      <c r="N49" s="34">
        <v>32</v>
      </c>
      <c r="O49" s="34">
        <v>9</v>
      </c>
      <c r="P49" s="34">
        <f t="shared" si="1"/>
        <v>41</v>
      </c>
      <c r="Q49" s="5">
        <v>44.82</v>
      </c>
      <c r="R49" s="34">
        <v>9</v>
      </c>
      <c r="S49" s="34">
        <v>27</v>
      </c>
      <c r="T49" s="34">
        <f t="shared" si="2"/>
        <v>36</v>
      </c>
      <c r="U49" s="5">
        <f t="shared" si="11"/>
        <v>201.76999999999998</v>
      </c>
      <c r="V49" s="34"/>
    </row>
    <row r="50" spans="1:22" ht="12.75">
      <c r="A50" s="55">
        <v>4048</v>
      </c>
      <c r="B50" s="1" t="s">
        <v>313</v>
      </c>
      <c r="C50" s="1" t="s">
        <v>314</v>
      </c>
      <c r="D50" s="1" t="s">
        <v>321</v>
      </c>
      <c r="E50" s="5"/>
      <c r="F50" s="34">
        <v>120</v>
      </c>
      <c r="G50" s="5">
        <f t="shared" si="7"/>
        <v>120</v>
      </c>
      <c r="H50" s="5">
        <f t="shared" si="8"/>
        <v>0</v>
      </c>
      <c r="I50" s="5">
        <v>49.5</v>
      </c>
      <c r="J50" s="34">
        <v>20</v>
      </c>
      <c r="K50" s="5">
        <f t="shared" si="9"/>
        <v>69.5</v>
      </c>
      <c r="L50" s="5">
        <f t="shared" si="10"/>
        <v>30.5</v>
      </c>
      <c r="M50" s="5">
        <v>0</v>
      </c>
      <c r="N50" s="34">
        <v>0</v>
      </c>
      <c r="O50" s="34">
        <v>0</v>
      </c>
      <c r="P50" s="34">
        <f>SUM(N50:O50)</f>
        <v>0</v>
      </c>
      <c r="Q50" s="5">
        <v>0</v>
      </c>
      <c r="R50" s="34">
        <v>0</v>
      </c>
      <c r="S50" s="34">
        <v>0</v>
      </c>
      <c r="T50" s="34">
        <f>SUM(R50:S50)</f>
        <v>0</v>
      </c>
      <c r="U50" s="5">
        <f t="shared" si="11"/>
        <v>30.5</v>
      </c>
      <c r="V50" s="34"/>
    </row>
    <row r="51" spans="1:22" ht="12.75">
      <c r="A51" s="55">
        <v>4049</v>
      </c>
      <c r="B51" s="1" t="s">
        <v>155</v>
      </c>
      <c r="C51" s="1" t="s">
        <v>336</v>
      </c>
      <c r="D51" s="1" t="s">
        <v>337</v>
      </c>
      <c r="E51" s="5">
        <v>54.11</v>
      </c>
      <c r="F51" s="34">
        <v>15</v>
      </c>
      <c r="G51" s="5">
        <f t="shared" si="7"/>
        <v>69.11</v>
      </c>
      <c r="H51" s="5">
        <f t="shared" si="8"/>
        <v>50.89</v>
      </c>
      <c r="I51" s="5">
        <v>36.31</v>
      </c>
      <c r="J51" s="34">
        <v>5</v>
      </c>
      <c r="K51" s="5">
        <f t="shared" si="9"/>
        <v>41.31</v>
      </c>
      <c r="L51" s="5">
        <f t="shared" si="10"/>
        <v>58.69</v>
      </c>
      <c r="M51" s="5">
        <v>37.78</v>
      </c>
      <c r="N51" s="34">
        <v>19</v>
      </c>
      <c r="O51" s="34">
        <v>8</v>
      </c>
      <c r="P51" s="34">
        <f t="shared" si="1"/>
        <v>27</v>
      </c>
      <c r="Q51" s="5">
        <v>46.08</v>
      </c>
      <c r="R51" s="34">
        <v>15</v>
      </c>
      <c r="S51" s="34">
        <v>20</v>
      </c>
      <c r="T51" s="34">
        <f t="shared" si="2"/>
        <v>35</v>
      </c>
      <c r="U51" s="5">
        <f t="shared" si="11"/>
        <v>171.57999999999998</v>
      </c>
      <c r="V51" s="34"/>
    </row>
    <row r="52" spans="1:22" ht="12.75">
      <c r="A52" s="55">
        <v>4050</v>
      </c>
      <c r="B52" s="1" t="s">
        <v>117</v>
      </c>
      <c r="C52" s="1" t="s">
        <v>282</v>
      </c>
      <c r="D52" s="38" t="s">
        <v>338</v>
      </c>
      <c r="E52" s="5"/>
      <c r="F52" s="34">
        <v>120</v>
      </c>
      <c r="G52" s="5">
        <f t="shared" si="7"/>
        <v>120</v>
      </c>
      <c r="H52" s="5">
        <f t="shared" si="8"/>
        <v>0</v>
      </c>
      <c r="I52" s="5">
        <v>43.34</v>
      </c>
      <c r="J52" s="34">
        <v>5</v>
      </c>
      <c r="K52" s="5">
        <f t="shared" si="9"/>
        <v>48.34</v>
      </c>
      <c r="L52" s="5">
        <f t="shared" si="10"/>
        <v>51.66</v>
      </c>
      <c r="M52" s="5">
        <v>0</v>
      </c>
      <c r="N52" s="34">
        <v>0</v>
      </c>
      <c r="O52" s="34">
        <v>0</v>
      </c>
      <c r="P52" s="34">
        <f t="shared" si="1"/>
        <v>0</v>
      </c>
      <c r="Q52" s="5">
        <v>52.65</v>
      </c>
      <c r="R52" s="34">
        <v>22</v>
      </c>
      <c r="S52" s="34">
        <v>14</v>
      </c>
      <c r="T52" s="34">
        <f t="shared" si="2"/>
        <v>36</v>
      </c>
      <c r="U52" s="5">
        <f t="shared" si="11"/>
        <v>87.66</v>
      </c>
      <c r="V52" s="34"/>
    </row>
    <row r="53" spans="1:22" ht="12.75">
      <c r="A53" s="55">
        <v>4051</v>
      </c>
      <c r="B53" s="1" t="s">
        <v>123</v>
      </c>
      <c r="C53" s="1" t="s">
        <v>284</v>
      </c>
      <c r="D53" s="1" t="s">
        <v>337</v>
      </c>
      <c r="E53" s="5">
        <v>45.88</v>
      </c>
      <c r="F53" s="34">
        <v>20</v>
      </c>
      <c r="G53" s="5">
        <f t="shared" si="7"/>
        <v>65.88</v>
      </c>
      <c r="H53" s="5">
        <f t="shared" si="8"/>
        <v>54.120000000000005</v>
      </c>
      <c r="I53" s="5">
        <v>33.47</v>
      </c>
      <c r="J53" s="34">
        <v>5</v>
      </c>
      <c r="K53" s="5">
        <f t="shared" si="9"/>
        <v>38.47</v>
      </c>
      <c r="L53" s="5">
        <f t="shared" si="10"/>
        <v>61.53</v>
      </c>
      <c r="M53" s="5">
        <v>41.44</v>
      </c>
      <c r="N53" s="34">
        <v>22</v>
      </c>
      <c r="O53" s="34">
        <v>4</v>
      </c>
      <c r="P53" s="34">
        <f t="shared" si="1"/>
        <v>26</v>
      </c>
      <c r="Q53" s="5">
        <v>50.24</v>
      </c>
      <c r="R53" s="34">
        <v>3</v>
      </c>
      <c r="S53" s="34">
        <v>9</v>
      </c>
      <c r="T53" s="34">
        <f t="shared" si="2"/>
        <v>12</v>
      </c>
      <c r="U53" s="5">
        <f t="shared" si="11"/>
        <v>153.65</v>
      </c>
      <c r="V53" s="34"/>
    </row>
    <row r="54" spans="1:22" ht="12.75">
      <c r="A54" s="55">
        <v>4052</v>
      </c>
      <c r="B54" s="1" t="s">
        <v>296</v>
      </c>
      <c r="C54" s="1" t="s">
        <v>339</v>
      </c>
      <c r="D54" s="1" t="s">
        <v>63</v>
      </c>
      <c r="E54" s="5"/>
      <c r="F54" s="34">
        <v>120</v>
      </c>
      <c r="G54" s="5">
        <f t="shared" si="7"/>
        <v>120</v>
      </c>
      <c r="H54" s="5">
        <f t="shared" si="8"/>
        <v>0</v>
      </c>
      <c r="I54" s="5"/>
      <c r="J54" s="34">
        <v>100</v>
      </c>
      <c r="K54" s="5">
        <f t="shared" si="9"/>
        <v>100</v>
      </c>
      <c r="L54" s="5">
        <f t="shared" si="10"/>
        <v>0</v>
      </c>
      <c r="M54" s="5">
        <v>0</v>
      </c>
      <c r="N54" s="34">
        <v>0</v>
      </c>
      <c r="O54" s="34">
        <v>0</v>
      </c>
      <c r="P54" s="34">
        <f>SUM(N54:O54)</f>
        <v>0</v>
      </c>
      <c r="Q54" s="5">
        <v>39.48</v>
      </c>
      <c r="R54" s="34">
        <v>16</v>
      </c>
      <c r="S54" s="34">
        <v>2</v>
      </c>
      <c r="T54" s="34">
        <f>SUM(R54:S54)</f>
        <v>18</v>
      </c>
      <c r="U54" s="5">
        <f t="shared" si="11"/>
        <v>18</v>
      </c>
      <c r="V54" s="34"/>
    </row>
    <row r="55" spans="1:22" ht="12.75">
      <c r="A55" s="55">
        <v>4053</v>
      </c>
      <c r="B55" s="1" t="s">
        <v>340</v>
      </c>
      <c r="C55" s="1" t="s">
        <v>341</v>
      </c>
      <c r="D55" s="1" t="s">
        <v>63</v>
      </c>
      <c r="E55" s="5">
        <v>44.35</v>
      </c>
      <c r="F55" s="34">
        <v>10</v>
      </c>
      <c r="G55" s="5">
        <f t="shared" si="7"/>
        <v>54.35</v>
      </c>
      <c r="H55" s="5">
        <f t="shared" si="8"/>
        <v>65.65</v>
      </c>
      <c r="I55" s="5">
        <v>38.69</v>
      </c>
      <c r="J55" s="34">
        <v>10</v>
      </c>
      <c r="K55" s="5">
        <f t="shared" si="9"/>
        <v>48.69</v>
      </c>
      <c r="L55" s="5">
        <f t="shared" si="10"/>
        <v>51.31</v>
      </c>
      <c r="M55" s="5">
        <v>32.94</v>
      </c>
      <c r="N55" s="34">
        <v>34</v>
      </c>
      <c r="O55" s="34">
        <v>5</v>
      </c>
      <c r="P55" s="34">
        <f>SUM(N55:O55)</f>
        <v>39</v>
      </c>
      <c r="Q55" s="5">
        <v>43.41</v>
      </c>
      <c r="R55" s="34">
        <v>22</v>
      </c>
      <c r="S55" s="34">
        <v>20</v>
      </c>
      <c r="T55" s="34">
        <f>SUM(R55:S55)</f>
        <v>42</v>
      </c>
      <c r="U55" s="5">
        <f t="shared" si="11"/>
        <v>197.96</v>
      </c>
      <c r="V55" s="5"/>
    </row>
    <row r="56" spans="1:22" ht="12.75">
      <c r="A56" s="4"/>
      <c r="E56" s="5"/>
      <c r="F56" s="34"/>
      <c r="G56" s="5"/>
      <c r="H56" s="5"/>
      <c r="I56" s="5"/>
      <c r="J56" s="34"/>
      <c r="K56" s="5"/>
      <c r="L56" s="5"/>
      <c r="M56" s="5"/>
      <c r="N56" s="34"/>
      <c r="O56" s="34"/>
      <c r="P56" s="34"/>
      <c r="Q56" s="5"/>
      <c r="R56" s="34"/>
      <c r="S56" s="34"/>
      <c r="T56" s="34"/>
      <c r="U56" s="5"/>
      <c r="V56" s="5"/>
    </row>
    <row r="57" spans="1:19" ht="12.75">
      <c r="A57" s="4"/>
      <c r="E57" s="5"/>
      <c r="F57" s="34"/>
      <c r="G57" s="5"/>
      <c r="H57" s="5"/>
      <c r="I57" s="5"/>
      <c r="J57" s="34"/>
      <c r="K57" s="5"/>
      <c r="L57" s="5"/>
      <c r="M57" s="5"/>
      <c r="N57" s="34"/>
      <c r="O57" s="5"/>
      <c r="Q57" s="34"/>
      <c r="S57" s="34"/>
    </row>
    <row r="58" spans="1:19" ht="12.75">
      <c r="A58" s="4"/>
      <c r="E58" s="5"/>
      <c r="F58" s="34"/>
      <c r="G58" s="5"/>
      <c r="H58" s="5"/>
      <c r="I58" s="5"/>
      <c r="J58" s="34"/>
      <c r="K58" s="5"/>
      <c r="L58" s="5"/>
      <c r="M58" s="5"/>
      <c r="N58" s="34"/>
      <c r="O58" s="5"/>
      <c r="Q58" s="34"/>
      <c r="S58" s="34"/>
    </row>
    <row r="59" spans="1:19" ht="12.75">
      <c r="A59" s="4"/>
      <c r="E59" s="5"/>
      <c r="F59" s="34"/>
      <c r="G59" s="5"/>
      <c r="H59" s="5"/>
      <c r="I59" s="5"/>
      <c r="J59" s="34"/>
      <c r="K59" s="5"/>
      <c r="L59" s="5"/>
      <c r="M59" s="5"/>
      <c r="N59" s="34"/>
      <c r="O59" s="5"/>
      <c r="Q59" s="34"/>
      <c r="S59" s="34"/>
    </row>
    <row r="60" spans="1:19" ht="12.75">
      <c r="A60" s="4"/>
      <c r="E60" s="5"/>
      <c r="F60" s="34"/>
      <c r="G60" s="5"/>
      <c r="H60" s="5"/>
      <c r="I60" s="5"/>
      <c r="J60" s="34"/>
      <c r="K60" s="5"/>
      <c r="L60" s="5"/>
      <c r="M60" s="5"/>
      <c r="N60" s="34"/>
      <c r="O60" s="5"/>
      <c r="Q60" s="34"/>
      <c r="S60" s="34"/>
    </row>
    <row r="65" spans="2:17" ht="12.75">
      <c r="B65" s="7"/>
      <c r="E65" s="5"/>
      <c r="F65" s="34"/>
      <c r="G65" s="5"/>
      <c r="H65" s="5"/>
      <c r="I65" s="5"/>
      <c r="J65" s="34"/>
      <c r="K65" s="5"/>
      <c r="L65" s="5"/>
      <c r="M65" s="5"/>
      <c r="N65" s="5"/>
      <c r="O65" s="5"/>
      <c r="P65" s="5"/>
      <c r="Q65" s="5"/>
    </row>
    <row r="66" spans="5:17" ht="12.75">
      <c r="E66" s="78"/>
      <c r="F66" s="78"/>
      <c r="G66" s="78"/>
      <c r="H66" s="78"/>
      <c r="I66" s="79"/>
      <c r="J66" s="78"/>
      <c r="K66" s="33"/>
      <c r="L66" s="33"/>
      <c r="M66" s="78"/>
      <c r="N66" s="78"/>
      <c r="O66" s="78"/>
      <c r="P66" s="78"/>
      <c r="Q66" s="78"/>
    </row>
    <row r="67" spans="1:17" ht="12.75">
      <c r="A67" s="2"/>
      <c r="B67" s="2"/>
      <c r="C67" s="2"/>
      <c r="D67" s="3"/>
      <c r="E67" s="3"/>
      <c r="F67" s="3"/>
      <c r="G67" s="2"/>
      <c r="H67" s="3"/>
      <c r="I67" s="3"/>
      <c r="J67" s="2"/>
      <c r="K67" s="2"/>
      <c r="L67" s="35"/>
      <c r="M67" s="2"/>
      <c r="N67" s="2"/>
      <c r="O67" s="2"/>
      <c r="P67" s="2"/>
      <c r="Q67" s="2"/>
    </row>
    <row r="68" spans="1:17" ht="12.75">
      <c r="A68" s="4"/>
      <c r="B68" s="1"/>
      <c r="C68" s="1"/>
      <c r="E68" s="5"/>
      <c r="F68" s="34"/>
      <c r="G68" s="5"/>
      <c r="H68" s="5"/>
      <c r="I68" s="34"/>
      <c r="J68" s="5"/>
      <c r="K68" s="5"/>
      <c r="L68" s="40"/>
      <c r="M68" s="5"/>
      <c r="N68" s="5"/>
      <c r="O68" s="34"/>
      <c r="P68" s="5"/>
      <c r="Q68" s="36"/>
    </row>
    <row r="69" spans="1:17" ht="12.75">
      <c r="A69" s="4"/>
      <c r="E69" s="5"/>
      <c r="F69" s="34"/>
      <c r="G69" s="5"/>
      <c r="H69" s="5"/>
      <c r="I69" s="34"/>
      <c r="J69" s="5"/>
      <c r="K69" s="5"/>
      <c r="L69" s="36"/>
      <c r="M69" s="5"/>
      <c r="N69" s="5"/>
      <c r="O69" s="34"/>
      <c r="P69" s="5"/>
      <c r="Q69" s="36"/>
    </row>
    <row r="70" spans="1:17" ht="12.75">
      <c r="A70" s="4"/>
      <c r="B70" s="1"/>
      <c r="C70" s="1"/>
      <c r="E70" s="5"/>
      <c r="F70" s="34"/>
      <c r="G70" s="5"/>
      <c r="H70" s="5"/>
      <c r="I70" s="34"/>
      <c r="J70" s="5"/>
      <c r="K70" s="5"/>
      <c r="L70" s="36"/>
      <c r="M70" s="5"/>
      <c r="N70" s="5"/>
      <c r="O70" s="34"/>
      <c r="P70" s="5"/>
      <c r="Q70" s="36"/>
    </row>
    <row r="71" spans="1:17" ht="12.75">
      <c r="A71" s="4"/>
      <c r="E71" s="5"/>
      <c r="F71" s="34"/>
      <c r="G71" s="5"/>
      <c r="H71" s="5"/>
      <c r="I71" s="34"/>
      <c r="J71" s="5"/>
      <c r="K71" s="5"/>
      <c r="L71" s="36"/>
      <c r="M71" s="5"/>
      <c r="N71" s="5"/>
      <c r="O71" s="34"/>
      <c r="P71" s="5"/>
      <c r="Q71" s="34"/>
    </row>
    <row r="72" spans="1:17" ht="12.75">
      <c r="A72" s="4"/>
      <c r="B72" s="1"/>
      <c r="C72" s="1"/>
      <c r="E72" s="5"/>
      <c r="F72" s="34"/>
      <c r="G72" s="5"/>
      <c r="H72" s="5"/>
      <c r="I72" s="34"/>
      <c r="J72" s="5"/>
      <c r="K72" s="5"/>
      <c r="L72" s="36"/>
      <c r="M72" s="5"/>
      <c r="N72" s="5"/>
      <c r="O72" s="34"/>
      <c r="P72" s="5"/>
      <c r="Q72" s="34"/>
    </row>
    <row r="73" spans="1:17" ht="12.75">
      <c r="A73" s="4"/>
      <c r="B73" s="1"/>
      <c r="C73" s="1"/>
      <c r="E73" s="5"/>
      <c r="F73" s="34"/>
      <c r="G73" s="5"/>
      <c r="H73" s="5"/>
      <c r="I73" s="34"/>
      <c r="J73" s="5"/>
      <c r="K73" s="5"/>
      <c r="L73" s="36"/>
      <c r="M73" s="5"/>
      <c r="N73" s="5"/>
      <c r="O73" s="34"/>
      <c r="P73" s="5"/>
      <c r="Q73" s="34"/>
    </row>
    <row r="74" spans="1:17" ht="12.75">
      <c r="A74" s="4"/>
      <c r="E74" s="5"/>
      <c r="F74" s="34"/>
      <c r="G74" s="5"/>
      <c r="H74" s="5"/>
      <c r="I74" s="34"/>
      <c r="J74" s="5"/>
      <c r="K74" s="5"/>
      <c r="L74" s="36"/>
      <c r="M74" s="5"/>
      <c r="N74" s="5"/>
      <c r="O74" s="34"/>
      <c r="P74" s="5"/>
      <c r="Q74" s="34"/>
    </row>
    <row r="75" spans="1:17" ht="12.75">
      <c r="A75" s="4"/>
      <c r="E75" s="5"/>
      <c r="F75" s="34"/>
      <c r="G75" s="5"/>
      <c r="H75" s="5"/>
      <c r="I75" s="34"/>
      <c r="J75" s="5"/>
      <c r="K75" s="5"/>
      <c r="L75" s="40"/>
      <c r="M75" s="5"/>
      <c r="N75" s="5"/>
      <c r="O75" s="34"/>
      <c r="P75" s="5"/>
      <c r="Q75" s="34"/>
    </row>
    <row r="76" spans="1:17" ht="12.75">
      <c r="A76" s="4"/>
      <c r="E76" s="5"/>
      <c r="F76" s="34"/>
      <c r="G76" s="5"/>
      <c r="H76" s="5"/>
      <c r="I76" s="34"/>
      <c r="J76" s="5"/>
      <c r="K76" s="5"/>
      <c r="L76" s="40"/>
      <c r="M76" s="5"/>
      <c r="N76" s="5"/>
      <c r="O76" s="34"/>
      <c r="P76" s="5"/>
      <c r="Q76" s="34"/>
    </row>
    <row r="77" spans="1:17" ht="12.75">
      <c r="A77" s="4"/>
      <c r="B77" s="1"/>
      <c r="C77" s="1"/>
      <c r="E77" s="5"/>
      <c r="F77" s="34"/>
      <c r="G77" s="5"/>
      <c r="H77" s="5"/>
      <c r="I77" s="34"/>
      <c r="J77" s="5"/>
      <c r="K77" s="5"/>
      <c r="L77" s="40"/>
      <c r="M77" s="5"/>
      <c r="N77" s="5"/>
      <c r="O77" s="34"/>
      <c r="P77" s="5"/>
      <c r="Q77" s="34"/>
    </row>
    <row r="78" spans="1:17" ht="12.75">
      <c r="A78" s="4"/>
      <c r="E78" s="5"/>
      <c r="F78" s="34"/>
      <c r="G78" s="5"/>
      <c r="H78" s="5"/>
      <c r="I78" s="34"/>
      <c r="J78" s="5"/>
      <c r="K78" s="5"/>
      <c r="L78" s="40"/>
      <c r="M78" s="5"/>
      <c r="N78" s="5"/>
      <c r="O78" s="34"/>
      <c r="P78" s="5"/>
      <c r="Q78" s="34"/>
    </row>
    <row r="79" spans="1:17" ht="12.75">
      <c r="A79" s="4"/>
      <c r="E79" s="5"/>
      <c r="F79" s="34"/>
      <c r="G79" s="5"/>
      <c r="H79" s="5"/>
      <c r="I79" s="34"/>
      <c r="J79" s="5"/>
      <c r="K79" s="5"/>
      <c r="L79" s="40"/>
      <c r="M79" s="5"/>
      <c r="N79" s="5"/>
      <c r="O79" s="34"/>
      <c r="P79" s="5"/>
      <c r="Q79" s="34"/>
    </row>
    <row r="80" spans="1:17" ht="12.75">
      <c r="A80" s="4"/>
      <c r="B80" s="1"/>
      <c r="C80" s="1"/>
      <c r="E80" s="5"/>
      <c r="F80" s="34"/>
      <c r="G80" s="5"/>
      <c r="H80" s="5"/>
      <c r="I80" s="34"/>
      <c r="J80" s="5"/>
      <c r="K80" s="5"/>
      <c r="L80" s="40"/>
      <c r="M80" s="5"/>
      <c r="N80" s="5"/>
      <c r="O80" s="34"/>
      <c r="P80" s="5"/>
      <c r="Q80" s="34"/>
    </row>
    <row r="81" spans="1:17" ht="12.75">
      <c r="A81" s="4"/>
      <c r="E81" s="5"/>
      <c r="F81" s="34"/>
      <c r="G81" s="5"/>
      <c r="H81" s="5"/>
      <c r="I81" s="34"/>
      <c r="J81" s="5"/>
      <c r="K81" s="5"/>
      <c r="L81" s="40"/>
      <c r="M81" s="5"/>
      <c r="N81" s="5"/>
      <c r="O81" s="34"/>
      <c r="P81" s="5"/>
      <c r="Q81" s="34"/>
    </row>
    <row r="82" spans="1:16" ht="12.75">
      <c r="A82" s="4"/>
      <c r="E82" s="5"/>
      <c r="F82" s="34"/>
      <c r="G82" s="5"/>
      <c r="H82" s="5"/>
      <c r="I82" s="34"/>
      <c r="J82" s="5"/>
      <c r="K82" s="5"/>
      <c r="L82" s="40"/>
      <c r="N82" s="5"/>
      <c r="P82" s="5"/>
    </row>
    <row r="83" spans="1:11" ht="12.75">
      <c r="A83" s="4"/>
      <c r="B83" s="1"/>
      <c r="C83" s="1"/>
      <c r="E83" s="5"/>
      <c r="F83" s="34"/>
      <c r="G83" s="5"/>
      <c r="H83" s="5"/>
      <c r="I83" s="34"/>
      <c r="J83" s="5"/>
      <c r="K83" s="5"/>
    </row>
    <row r="84" spans="1:11" ht="12.75">
      <c r="A84" s="4"/>
      <c r="B84" s="1"/>
      <c r="C84" s="1"/>
      <c r="E84" s="5"/>
      <c r="F84" s="34"/>
      <c r="G84" s="5"/>
      <c r="H84" s="5"/>
      <c r="I84" s="34"/>
      <c r="J84" s="5"/>
      <c r="K84" s="5"/>
    </row>
    <row r="85" spans="1:11" ht="12.75">
      <c r="A85" s="4"/>
      <c r="E85" s="5"/>
      <c r="F85" s="34"/>
      <c r="G85" s="5"/>
      <c r="H85" s="5"/>
      <c r="I85" s="34"/>
      <c r="J85" s="5"/>
      <c r="K85" s="5"/>
    </row>
    <row r="86" spans="1:11" ht="12.75">
      <c r="A86" s="4"/>
      <c r="E86" s="5"/>
      <c r="F86" s="34"/>
      <c r="G86" s="5"/>
      <c r="H86" s="5"/>
      <c r="I86" s="34"/>
      <c r="J86" s="5"/>
      <c r="K86" s="5"/>
    </row>
  </sheetData>
  <mergeCells count="7">
    <mergeCell ref="E66:G66"/>
    <mergeCell ref="H66:J66"/>
    <mergeCell ref="M66:Q66"/>
    <mergeCell ref="E1:H1"/>
    <mergeCell ref="I1:L1"/>
    <mergeCell ref="M1:P1"/>
    <mergeCell ref="Q1:T1"/>
  </mergeCells>
  <printOptions/>
  <pageMargins left="0.75" right="0.75" top="1" bottom="1" header="0.5" footer="0.5"/>
  <pageSetup fitToHeight="2" fitToWidth="1" horizontalDpi="300" verticalDpi="3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workbookViewId="0" topLeftCell="A1">
      <pane xSplit="3" topLeftCell="D1" activePane="topRight" state="frozen"/>
      <selection pane="topLeft" activeCell="A1" sqref="A1"/>
      <selection pane="topRight" activeCell="A7" sqref="A7:IV7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25390625" style="0" bestFit="1" customWidth="1"/>
    <col min="4" max="4" width="20.875" style="1" bestFit="1" customWidth="1"/>
    <col min="13" max="13" width="11.375" style="0" customWidth="1"/>
    <col min="21" max="21" width="12.25390625" style="0" customWidth="1"/>
    <col min="24" max="24" width="10.125" style="0" customWidth="1"/>
  </cols>
  <sheetData>
    <row r="1" spans="5:20" ht="12.75">
      <c r="E1" s="78" t="s">
        <v>20</v>
      </c>
      <c r="F1" s="78"/>
      <c r="G1" s="78"/>
      <c r="H1" s="78"/>
      <c r="I1" s="78" t="s">
        <v>21</v>
      </c>
      <c r="J1" s="78"/>
      <c r="K1" s="78"/>
      <c r="L1" s="78"/>
      <c r="M1" s="78" t="s">
        <v>22</v>
      </c>
      <c r="N1" s="78"/>
      <c r="O1" s="78"/>
      <c r="P1" s="78"/>
      <c r="Q1" s="78" t="s">
        <v>23</v>
      </c>
      <c r="R1" s="78"/>
      <c r="S1" s="78"/>
      <c r="T1" s="78"/>
    </row>
    <row r="2" spans="1:22" ht="28.5" customHeight="1">
      <c r="A2" s="2" t="s">
        <v>0</v>
      </c>
      <c r="B2" s="2" t="s">
        <v>1</v>
      </c>
      <c r="C2" s="2" t="s">
        <v>2</v>
      </c>
      <c r="D2" s="3" t="s">
        <v>5</v>
      </c>
      <c r="E2" s="3" t="s">
        <v>9</v>
      </c>
      <c r="F2" s="3" t="s">
        <v>10</v>
      </c>
      <c r="G2" s="2" t="s">
        <v>11</v>
      </c>
      <c r="H2" s="2" t="s">
        <v>12</v>
      </c>
      <c r="I2" s="3" t="s">
        <v>9</v>
      </c>
      <c r="J2" s="3" t="s">
        <v>10</v>
      </c>
      <c r="K2" s="2" t="s">
        <v>11</v>
      </c>
      <c r="L2" s="2" t="s">
        <v>13</v>
      </c>
      <c r="M2" s="2" t="s">
        <v>9</v>
      </c>
      <c r="N2" s="2" t="s">
        <v>14</v>
      </c>
      <c r="O2" s="2" t="s">
        <v>15</v>
      </c>
      <c r="P2" s="2" t="s">
        <v>16</v>
      </c>
      <c r="Q2" s="2" t="s">
        <v>9</v>
      </c>
      <c r="R2" s="2" t="s">
        <v>14</v>
      </c>
      <c r="S2" s="2" t="s">
        <v>17</v>
      </c>
      <c r="T2" s="2" t="s">
        <v>16</v>
      </c>
      <c r="U2" s="2" t="s">
        <v>18</v>
      </c>
      <c r="V2" s="2"/>
    </row>
    <row r="3" spans="1:22" s="8" customFormat="1" ht="12.75">
      <c r="A3" s="4">
        <v>3001</v>
      </c>
      <c r="B3" s="1" t="s">
        <v>100</v>
      </c>
      <c r="C3" s="1" t="s">
        <v>216</v>
      </c>
      <c r="D3" s="1" t="s">
        <v>183</v>
      </c>
      <c r="E3" s="49">
        <v>44.07</v>
      </c>
      <c r="F3" s="40">
        <v>10</v>
      </c>
      <c r="G3" s="5">
        <f>SUM(E3:F3)</f>
        <v>54.07</v>
      </c>
      <c r="H3" s="5">
        <f>120-G3</f>
        <v>65.93</v>
      </c>
      <c r="I3" s="49">
        <v>39.06</v>
      </c>
      <c r="J3" s="40">
        <v>5</v>
      </c>
      <c r="K3" s="5">
        <f>SUM(I3:J3)</f>
        <v>44.06</v>
      </c>
      <c r="L3" s="5">
        <f aca="true" t="shared" si="0" ref="L3:L23">100-K3</f>
        <v>55.94</v>
      </c>
      <c r="M3" s="51">
        <v>35.75</v>
      </c>
      <c r="N3" s="53">
        <v>25</v>
      </c>
      <c r="O3" s="53">
        <v>9</v>
      </c>
      <c r="P3" s="34">
        <f>SUM(N3:O3)</f>
        <v>34</v>
      </c>
      <c r="Q3" s="51">
        <v>44.02</v>
      </c>
      <c r="R3" s="53">
        <v>22</v>
      </c>
      <c r="S3" s="53">
        <v>27</v>
      </c>
      <c r="T3" s="34">
        <f>SUM(R3:S3)</f>
        <v>49</v>
      </c>
      <c r="U3" s="5">
        <f>SUM(H3,L3,P3,T3)</f>
        <v>204.87</v>
      </c>
      <c r="V3" s="37"/>
    </row>
    <row r="4" spans="1:22" s="8" customFormat="1" ht="12.75">
      <c r="A4" s="4">
        <v>3002</v>
      </c>
      <c r="B4" s="1" t="s">
        <v>105</v>
      </c>
      <c r="C4" s="1" t="s">
        <v>106</v>
      </c>
      <c r="D4" s="1" t="s">
        <v>131</v>
      </c>
      <c r="E4" s="49">
        <v>42.6</v>
      </c>
      <c r="F4" s="40">
        <v>0</v>
      </c>
      <c r="G4" s="5">
        <f>SUM(E4:F4)</f>
        <v>42.6</v>
      </c>
      <c r="H4" s="5">
        <f>120-G4</f>
        <v>77.4</v>
      </c>
      <c r="I4" s="49">
        <v>34.88</v>
      </c>
      <c r="J4" s="40">
        <v>0</v>
      </c>
      <c r="K4" s="5">
        <f aca="true" t="shared" si="1" ref="K4:K23">SUM(I4:J4)</f>
        <v>34.88</v>
      </c>
      <c r="L4" s="5">
        <f t="shared" si="0"/>
        <v>65.12</v>
      </c>
      <c r="M4" s="51">
        <v>48.75</v>
      </c>
      <c r="N4" s="53">
        <v>30</v>
      </c>
      <c r="O4" s="53">
        <v>0</v>
      </c>
      <c r="P4" s="34">
        <f>SUM(N4:O4)</f>
        <v>30</v>
      </c>
      <c r="Q4" s="51">
        <v>38.56</v>
      </c>
      <c r="R4" s="53">
        <v>24</v>
      </c>
      <c r="S4" s="53">
        <v>27</v>
      </c>
      <c r="T4" s="34">
        <f>SUM(R4:S4)</f>
        <v>51</v>
      </c>
      <c r="U4" s="5">
        <f>SUM(H4,L4,P4,T4)</f>
        <v>223.52</v>
      </c>
      <c r="V4" s="37"/>
    </row>
    <row r="5" spans="1:22" s="8" customFormat="1" ht="12.75">
      <c r="A5" s="4">
        <v>3003</v>
      </c>
      <c r="B5" s="37" t="s">
        <v>235</v>
      </c>
      <c r="C5" s="37" t="s">
        <v>356</v>
      </c>
      <c r="D5" s="38" t="s">
        <v>63</v>
      </c>
      <c r="E5" s="49">
        <v>54.19</v>
      </c>
      <c r="F5" s="40">
        <v>10</v>
      </c>
      <c r="G5" s="5">
        <f>SUM(E5:F5)</f>
        <v>64.19</v>
      </c>
      <c r="H5" s="5">
        <f>120-G5</f>
        <v>55.81</v>
      </c>
      <c r="I5" s="49">
        <v>39.93</v>
      </c>
      <c r="J5" s="40">
        <v>0</v>
      </c>
      <c r="K5" s="5">
        <f t="shared" si="1"/>
        <v>39.93</v>
      </c>
      <c r="L5" s="5">
        <f t="shared" si="0"/>
        <v>60.07</v>
      </c>
      <c r="M5" s="51">
        <v>39.19</v>
      </c>
      <c r="N5" s="53">
        <v>24</v>
      </c>
      <c r="O5" s="53">
        <v>5</v>
      </c>
      <c r="P5" s="34">
        <f>SUM(N5:O5)</f>
        <v>29</v>
      </c>
      <c r="Q5" s="51">
        <v>47.62</v>
      </c>
      <c r="R5" s="53">
        <v>22</v>
      </c>
      <c r="S5" s="53">
        <v>9</v>
      </c>
      <c r="T5" s="34">
        <f>SUM(R5:S5)</f>
        <v>31</v>
      </c>
      <c r="U5" s="5">
        <f>SUM(H5,L5,P5,T5)</f>
        <v>175.88</v>
      </c>
      <c r="V5" s="37"/>
    </row>
    <row r="6" spans="1:22" ht="12.75">
      <c r="A6" s="4">
        <v>3005</v>
      </c>
      <c r="B6" s="1" t="s">
        <v>212</v>
      </c>
      <c r="C6" s="1" t="s">
        <v>213</v>
      </c>
      <c r="D6" s="38" t="s">
        <v>82</v>
      </c>
      <c r="E6" s="5">
        <v>47.46</v>
      </c>
      <c r="F6" s="34">
        <v>0</v>
      </c>
      <c r="G6" s="5">
        <f aca="true" t="shared" si="2" ref="G6:G23">SUM(E6:F6)</f>
        <v>47.46</v>
      </c>
      <c r="H6" s="5">
        <f aca="true" t="shared" si="3" ref="H6:H23">120-G6</f>
        <v>72.53999999999999</v>
      </c>
      <c r="I6" s="5">
        <v>38.06</v>
      </c>
      <c r="J6" s="34">
        <v>0</v>
      </c>
      <c r="K6" s="5">
        <f t="shared" si="1"/>
        <v>38.06</v>
      </c>
      <c r="L6" s="5">
        <f t="shared" si="0"/>
        <v>61.94</v>
      </c>
      <c r="M6" s="5">
        <v>37.31</v>
      </c>
      <c r="N6" s="34">
        <v>25</v>
      </c>
      <c r="O6" s="34">
        <v>9</v>
      </c>
      <c r="P6" s="34">
        <f aca="true" t="shared" si="4" ref="P6:P23">SUM(N6:O6)</f>
        <v>34</v>
      </c>
      <c r="Q6" s="5">
        <v>47.05</v>
      </c>
      <c r="R6" s="34">
        <v>23</v>
      </c>
      <c r="S6" s="34">
        <v>20</v>
      </c>
      <c r="T6" s="34">
        <f aca="true" t="shared" si="5" ref="T6:T23">SUM(R6:S6)</f>
        <v>43</v>
      </c>
      <c r="U6" s="5">
        <f aca="true" t="shared" si="6" ref="U6:U23">SUM(H6,L6,P6,T6)</f>
        <v>211.48</v>
      </c>
      <c r="V6" s="36"/>
    </row>
    <row r="7" spans="1:22" ht="12.75">
      <c r="A7" s="4">
        <v>3006</v>
      </c>
      <c r="B7" s="1" t="s">
        <v>214</v>
      </c>
      <c r="C7" s="1" t="s">
        <v>217</v>
      </c>
      <c r="D7" s="1" t="s">
        <v>269</v>
      </c>
      <c r="E7" s="5">
        <v>59.33</v>
      </c>
      <c r="F7" s="34">
        <v>0</v>
      </c>
      <c r="G7" s="5">
        <f t="shared" si="2"/>
        <v>59.33</v>
      </c>
      <c r="H7" s="5">
        <f t="shared" si="3"/>
        <v>60.67</v>
      </c>
      <c r="I7" s="5">
        <v>49.5</v>
      </c>
      <c r="J7" s="34">
        <v>5</v>
      </c>
      <c r="K7" s="5">
        <f t="shared" si="1"/>
        <v>54.5</v>
      </c>
      <c r="L7" s="5">
        <f t="shared" si="0"/>
        <v>45.5</v>
      </c>
      <c r="M7" s="5">
        <v>39.12</v>
      </c>
      <c r="N7" s="34">
        <v>21</v>
      </c>
      <c r="O7" s="34">
        <v>5</v>
      </c>
      <c r="P7" s="34">
        <f t="shared" si="4"/>
        <v>26</v>
      </c>
      <c r="Q7" s="5">
        <v>48.85</v>
      </c>
      <c r="R7" s="34">
        <v>24</v>
      </c>
      <c r="S7" s="34">
        <v>5</v>
      </c>
      <c r="T7" s="34">
        <f t="shared" si="5"/>
        <v>29</v>
      </c>
      <c r="U7" s="5">
        <f t="shared" si="6"/>
        <v>161.17000000000002</v>
      </c>
      <c r="V7" s="36"/>
    </row>
    <row r="8" spans="1:22" ht="12.75">
      <c r="A8" s="4">
        <v>3007</v>
      </c>
      <c r="B8" s="37" t="s">
        <v>288</v>
      </c>
      <c r="C8" s="37" t="s">
        <v>357</v>
      </c>
      <c r="D8" s="38" t="s">
        <v>82</v>
      </c>
      <c r="E8" s="5">
        <v>58.98</v>
      </c>
      <c r="F8" s="34">
        <v>5</v>
      </c>
      <c r="G8" s="5">
        <f t="shared" si="2"/>
        <v>63.98</v>
      </c>
      <c r="H8" s="5">
        <f t="shared" si="3"/>
        <v>56.02</v>
      </c>
      <c r="I8" s="5">
        <v>38.63</v>
      </c>
      <c r="J8" s="34">
        <v>0</v>
      </c>
      <c r="K8" s="5">
        <f t="shared" si="1"/>
        <v>38.63</v>
      </c>
      <c r="L8" s="5">
        <f t="shared" si="0"/>
        <v>61.37</v>
      </c>
      <c r="M8" s="5">
        <v>37.78</v>
      </c>
      <c r="N8" s="34">
        <v>25</v>
      </c>
      <c r="O8" s="34">
        <v>8</v>
      </c>
      <c r="P8" s="34">
        <f t="shared" si="4"/>
        <v>33</v>
      </c>
      <c r="Q8" s="5">
        <v>51.23</v>
      </c>
      <c r="R8" s="34">
        <v>23</v>
      </c>
      <c r="S8" s="34">
        <v>20</v>
      </c>
      <c r="T8" s="34">
        <f t="shared" si="5"/>
        <v>43</v>
      </c>
      <c r="U8" s="5">
        <f t="shared" si="6"/>
        <v>193.39</v>
      </c>
      <c r="V8" s="36"/>
    </row>
    <row r="9" spans="1:22" ht="12.75">
      <c r="A9" s="4">
        <v>3008</v>
      </c>
      <c r="B9" s="1" t="s">
        <v>146</v>
      </c>
      <c r="C9" s="1" t="s">
        <v>147</v>
      </c>
      <c r="D9" s="1" t="s">
        <v>269</v>
      </c>
      <c r="E9" s="5">
        <v>52.14</v>
      </c>
      <c r="F9" s="34">
        <v>10</v>
      </c>
      <c r="G9" s="5">
        <f t="shared" si="2"/>
        <v>62.14</v>
      </c>
      <c r="H9" s="5">
        <f t="shared" si="3"/>
        <v>57.86</v>
      </c>
      <c r="I9" s="5"/>
      <c r="J9" s="34">
        <v>100</v>
      </c>
      <c r="K9" s="5">
        <f t="shared" si="1"/>
        <v>100</v>
      </c>
      <c r="L9" s="5">
        <f t="shared" si="0"/>
        <v>0</v>
      </c>
      <c r="M9" s="5">
        <v>38.43</v>
      </c>
      <c r="N9" s="34">
        <v>24</v>
      </c>
      <c r="O9" s="34">
        <v>8</v>
      </c>
      <c r="P9" s="34">
        <f t="shared" si="4"/>
        <v>32</v>
      </c>
      <c r="Q9" s="5">
        <v>47.23</v>
      </c>
      <c r="R9" s="34">
        <v>10</v>
      </c>
      <c r="S9" s="34">
        <v>14</v>
      </c>
      <c r="T9" s="34">
        <f t="shared" si="5"/>
        <v>24</v>
      </c>
      <c r="U9" s="5">
        <f t="shared" si="6"/>
        <v>113.86</v>
      </c>
      <c r="V9" s="36"/>
    </row>
    <row r="10" spans="1:22" ht="12.75">
      <c r="A10" s="4">
        <v>3009</v>
      </c>
      <c r="B10" t="s">
        <v>150</v>
      </c>
      <c r="C10" t="s">
        <v>151</v>
      </c>
      <c r="D10" s="1" t="s">
        <v>352</v>
      </c>
      <c r="E10" s="5">
        <v>44.25</v>
      </c>
      <c r="F10" s="34">
        <v>0</v>
      </c>
      <c r="G10" s="5">
        <f t="shared" si="2"/>
        <v>44.25</v>
      </c>
      <c r="H10" s="5">
        <f t="shared" si="3"/>
        <v>75.75</v>
      </c>
      <c r="I10" s="5">
        <v>34.19</v>
      </c>
      <c r="J10" s="34">
        <v>0</v>
      </c>
      <c r="K10" s="5">
        <f t="shared" si="1"/>
        <v>34.19</v>
      </c>
      <c r="L10" s="5">
        <f t="shared" si="0"/>
        <v>65.81</v>
      </c>
      <c r="M10" s="5">
        <v>37.59</v>
      </c>
      <c r="N10" s="34">
        <v>28</v>
      </c>
      <c r="O10" s="34">
        <v>18</v>
      </c>
      <c r="P10" s="34">
        <f t="shared" si="4"/>
        <v>46</v>
      </c>
      <c r="Q10" s="5">
        <v>41.23</v>
      </c>
      <c r="R10" s="34">
        <v>24</v>
      </c>
      <c r="S10" s="34">
        <v>27</v>
      </c>
      <c r="T10" s="34">
        <f t="shared" si="5"/>
        <v>51</v>
      </c>
      <c r="U10" s="5">
        <f t="shared" si="6"/>
        <v>238.56</v>
      </c>
      <c r="V10" s="36"/>
    </row>
    <row r="11" spans="1:22" ht="12.75">
      <c r="A11" s="4">
        <v>3010</v>
      </c>
      <c r="B11" s="1" t="s">
        <v>26</v>
      </c>
      <c r="C11" s="1" t="s">
        <v>27</v>
      </c>
      <c r="D11" s="1" t="s">
        <v>63</v>
      </c>
      <c r="E11" s="5">
        <v>42.37</v>
      </c>
      <c r="F11" s="34">
        <v>0</v>
      </c>
      <c r="G11" s="5">
        <f t="shared" si="2"/>
        <v>42.37</v>
      </c>
      <c r="H11" s="5">
        <f t="shared" si="3"/>
        <v>77.63</v>
      </c>
      <c r="I11" s="5">
        <v>35.81</v>
      </c>
      <c r="J11" s="34">
        <v>0</v>
      </c>
      <c r="K11" s="5">
        <f t="shared" si="1"/>
        <v>35.81</v>
      </c>
      <c r="L11" s="5">
        <f t="shared" si="0"/>
        <v>64.19</v>
      </c>
      <c r="M11" s="5">
        <v>41.87</v>
      </c>
      <c r="N11" s="34">
        <v>32</v>
      </c>
      <c r="O11" s="34">
        <v>3</v>
      </c>
      <c r="P11" s="34">
        <f t="shared" si="4"/>
        <v>35</v>
      </c>
      <c r="Q11" s="5">
        <v>41.74</v>
      </c>
      <c r="R11" s="34">
        <v>24</v>
      </c>
      <c r="S11" s="34">
        <v>27</v>
      </c>
      <c r="T11" s="34">
        <f t="shared" si="5"/>
        <v>51</v>
      </c>
      <c r="U11" s="5">
        <f t="shared" si="6"/>
        <v>227.82</v>
      </c>
      <c r="V11" s="36"/>
    </row>
    <row r="12" spans="1:22" ht="12.75">
      <c r="A12" s="4">
        <v>3011</v>
      </c>
      <c r="B12" s="1" t="s">
        <v>90</v>
      </c>
      <c r="C12" s="1" t="s">
        <v>220</v>
      </c>
      <c r="D12" s="1" t="s">
        <v>131</v>
      </c>
      <c r="E12" s="5">
        <v>51.02</v>
      </c>
      <c r="F12" s="34">
        <v>5</v>
      </c>
      <c r="G12" s="5">
        <f t="shared" si="2"/>
        <v>56.02</v>
      </c>
      <c r="H12" s="5">
        <f t="shared" si="3"/>
        <v>63.98</v>
      </c>
      <c r="I12" s="5">
        <v>46.75</v>
      </c>
      <c r="J12" s="34">
        <v>15</v>
      </c>
      <c r="K12" s="5">
        <f t="shared" si="1"/>
        <v>61.75</v>
      </c>
      <c r="L12" s="5">
        <f t="shared" si="0"/>
        <v>38.25</v>
      </c>
      <c r="M12" s="5">
        <v>35.46</v>
      </c>
      <c r="N12" s="34">
        <v>24</v>
      </c>
      <c r="O12" s="34">
        <v>9</v>
      </c>
      <c r="P12" s="34">
        <f t="shared" si="4"/>
        <v>33</v>
      </c>
      <c r="Q12" s="5">
        <v>39.48</v>
      </c>
      <c r="R12" s="34">
        <v>17</v>
      </c>
      <c r="S12" s="34">
        <v>27</v>
      </c>
      <c r="T12" s="34">
        <f t="shared" si="5"/>
        <v>44</v>
      </c>
      <c r="U12" s="5">
        <f t="shared" si="6"/>
        <v>179.23</v>
      </c>
      <c r="V12" s="40"/>
    </row>
    <row r="13" spans="1:22" ht="12.75">
      <c r="A13" s="4">
        <v>3012</v>
      </c>
      <c r="B13" s="1" t="s">
        <v>249</v>
      </c>
      <c r="C13" s="1" t="s">
        <v>250</v>
      </c>
      <c r="D13" s="1" t="s">
        <v>344</v>
      </c>
      <c r="E13" s="5">
        <v>44.32</v>
      </c>
      <c r="F13" s="34">
        <v>0</v>
      </c>
      <c r="G13" s="5">
        <f t="shared" si="2"/>
        <v>44.32</v>
      </c>
      <c r="H13" s="5">
        <f t="shared" si="3"/>
        <v>75.68</v>
      </c>
      <c r="I13" s="5">
        <v>36.06</v>
      </c>
      <c r="J13" s="34">
        <v>0</v>
      </c>
      <c r="K13" s="5">
        <f t="shared" si="1"/>
        <v>36.06</v>
      </c>
      <c r="L13" s="5">
        <f t="shared" si="0"/>
        <v>63.94</v>
      </c>
      <c r="M13" s="5">
        <v>36.1</v>
      </c>
      <c r="N13" s="34">
        <v>19</v>
      </c>
      <c r="O13" s="34">
        <v>18</v>
      </c>
      <c r="P13" s="34">
        <f t="shared" si="4"/>
        <v>37</v>
      </c>
      <c r="Q13" s="5">
        <v>41.58</v>
      </c>
      <c r="R13" s="34">
        <v>24</v>
      </c>
      <c r="S13" s="34">
        <v>27</v>
      </c>
      <c r="T13" s="34">
        <f t="shared" si="5"/>
        <v>51</v>
      </c>
      <c r="U13" s="5">
        <f t="shared" si="6"/>
        <v>227.62</v>
      </c>
      <c r="V13" s="40"/>
    </row>
    <row r="14" spans="1:22" ht="12.75">
      <c r="A14" s="4">
        <v>3014</v>
      </c>
      <c r="B14" s="1" t="s">
        <v>58</v>
      </c>
      <c r="C14" s="1" t="s">
        <v>99</v>
      </c>
      <c r="D14" s="1" t="s">
        <v>113</v>
      </c>
      <c r="E14" s="5">
        <v>41.39</v>
      </c>
      <c r="F14" s="34">
        <v>5</v>
      </c>
      <c r="G14" s="5">
        <f t="shared" si="2"/>
        <v>46.39</v>
      </c>
      <c r="H14" s="5">
        <f t="shared" si="3"/>
        <v>73.61</v>
      </c>
      <c r="I14" s="5">
        <v>33.12</v>
      </c>
      <c r="J14" s="34">
        <v>0</v>
      </c>
      <c r="K14" s="5">
        <f t="shared" si="1"/>
        <v>33.12</v>
      </c>
      <c r="L14" s="5">
        <f t="shared" si="0"/>
        <v>66.88</v>
      </c>
      <c r="M14" s="5">
        <v>34.78</v>
      </c>
      <c r="N14" s="34">
        <v>32</v>
      </c>
      <c r="O14" s="34">
        <v>18</v>
      </c>
      <c r="P14" s="34">
        <f t="shared" si="4"/>
        <v>50</v>
      </c>
      <c r="Q14" s="5">
        <v>38.92</v>
      </c>
      <c r="R14" s="34">
        <v>24</v>
      </c>
      <c r="S14" s="34">
        <v>27</v>
      </c>
      <c r="T14" s="34">
        <f t="shared" si="5"/>
        <v>51</v>
      </c>
      <c r="U14" s="5">
        <f t="shared" si="6"/>
        <v>241.49</v>
      </c>
      <c r="V14" s="40"/>
    </row>
    <row r="15" spans="1:22" ht="12.75">
      <c r="A15" s="4">
        <v>3015</v>
      </c>
      <c r="B15" s="1" t="s">
        <v>218</v>
      </c>
      <c r="C15" s="1" t="s">
        <v>219</v>
      </c>
      <c r="D15" s="1" t="s">
        <v>63</v>
      </c>
      <c r="E15" s="5">
        <v>44.77</v>
      </c>
      <c r="F15" s="34">
        <v>10</v>
      </c>
      <c r="G15" s="5">
        <f t="shared" si="2"/>
        <v>54.77</v>
      </c>
      <c r="H15" s="5">
        <f t="shared" si="3"/>
        <v>65.22999999999999</v>
      </c>
      <c r="I15" s="5">
        <v>34.09</v>
      </c>
      <c r="J15" s="34">
        <v>0</v>
      </c>
      <c r="K15" s="5">
        <f t="shared" si="1"/>
        <v>34.09</v>
      </c>
      <c r="L15" s="5">
        <f t="shared" si="0"/>
        <v>65.91</v>
      </c>
      <c r="M15" s="5">
        <v>35.62</v>
      </c>
      <c r="N15" s="34">
        <v>28</v>
      </c>
      <c r="O15" s="34">
        <v>9</v>
      </c>
      <c r="P15" s="34">
        <f t="shared" si="4"/>
        <v>37</v>
      </c>
      <c r="Q15" s="5">
        <v>47.13</v>
      </c>
      <c r="R15" s="34">
        <v>21</v>
      </c>
      <c r="S15" s="34">
        <v>20</v>
      </c>
      <c r="T15" s="34">
        <f t="shared" si="5"/>
        <v>41</v>
      </c>
      <c r="U15" s="5">
        <f t="shared" si="6"/>
        <v>209.14</v>
      </c>
      <c r="V15" s="40"/>
    </row>
    <row r="16" spans="1:27" ht="12.75">
      <c r="A16" s="4">
        <v>3016</v>
      </c>
      <c r="B16" s="1" t="s">
        <v>102</v>
      </c>
      <c r="C16" s="1" t="s">
        <v>103</v>
      </c>
      <c r="D16" s="1" t="s">
        <v>168</v>
      </c>
      <c r="E16" s="5">
        <v>43.17</v>
      </c>
      <c r="F16" s="34">
        <v>0</v>
      </c>
      <c r="G16" s="5">
        <f t="shared" si="2"/>
        <v>43.17</v>
      </c>
      <c r="H16" s="5">
        <f t="shared" si="3"/>
        <v>76.83</v>
      </c>
      <c r="I16" s="5">
        <v>33.31</v>
      </c>
      <c r="J16" s="34">
        <v>0</v>
      </c>
      <c r="K16" s="5">
        <f t="shared" si="1"/>
        <v>33.31</v>
      </c>
      <c r="L16" s="5">
        <f t="shared" si="0"/>
        <v>66.69</v>
      </c>
      <c r="M16" s="5">
        <v>35.94</v>
      </c>
      <c r="N16" s="34">
        <v>34</v>
      </c>
      <c r="O16" s="34">
        <v>9</v>
      </c>
      <c r="P16" s="34">
        <f t="shared" si="4"/>
        <v>43</v>
      </c>
      <c r="Q16" s="5">
        <v>39.95</v>
      </c>
      <c r="R16" s="34">
        <v>24</v>
      </c>
      <c r="S16" s="34">
        <v>27</v>
      </c>
      <c r="T16" s="34">
        <f t="shared" si="5"/>
        <v>51</v>
      </c>
      <c r="U16" s="5">
        <f t="shared" si="6"/>
        <v>237.51999999999998</v>
      </c>
      <c r="V16" s="40"/>
      <c r="AA16" s="7"/>
    </row>
    <row r="17" spans="1:22" ht="12.75">
      <c r="A17" s="4">
        <v>3017</v>
      </c>
      <c r="B17" s="1" t="s">
        <v>74</v>
      </c>
      <c r="C17" s="1" t="s">
        <v>104</v>
      </c>
      <c r="D17" s="1" t="s">
        <v>113</v>
      </c>
      <c r="E17" s="5">
        <v>40.65</v>
      </c>
      <c r="F17" s="34">
        <v>0</v>
      </c>
      <c r="G17" s="5">
        <f t="shared" si="2"/>
        <v>40.65</v>
      </c>
      <c r="H17" s="5">
        <f t="shared" si="3"/>
        <v>79.35</v>
      </c>
      <c r="I17" s="5">
        <v>33.78</v>
      </c>
      <c r="J17" s="34">
        <v>0</v>
      </c>
      <c r="K17" s="5">
        <f t="shared" si="1"/>
        <v>33.78</v>
      </c>
      <c r="L17" s="5">
        <f t="shared" si="0"/>
        <v>66.22</v>
      </c>
      <c r="M17" s="5">
        <v>35.79</v>
      </c>
      <c r="N17" s="34">
        <v>38</v>
      </c>
      <c r="O17" s="34">
        <v>18</v>
      </c>
      <c r="P17" s="34">
        <f t="shared" si="4"/>
        <v>56</v>
      </c>
      <c r="Q17" s="5">
        <v>36.32</v>
      </c>
      <c r="R17" s="34">
        <v>17</v>
      </c>
      <c r="S17" s="34">
        <v>27</v>
      </c>
      <c r="T17" s="34">
        <f t="shared" si="5"/>
        <v>44</v>
      </c>
      <c r="U17" s="5">
        <f t="shared" si="6"/>
        <v>245.57</v>
      </c>
      <c r="V17" s="40"/>
    </row>
    <row r="18" spans="1:22" ht="12.75">
      <c r="A18" s="4">
        <v>3018</v>
      </c>
      <c r="B18" s="1" t="s">
        <v>29</v>
      </c>
      <c r="C18" s="1" t="s">
        <v>32</v>
      </c>
      <c r="D18" s="1" t="s">
        <v>352</v>
      </c>
      <c r="E18" s="5"/>
      <c r="F18" s="34">
        <v>120</v>
      </c>
      <c r="G18" s="5">
        <f t="shared" si="2"/>
        <v>120</v>
      </c>
      <c r="H18" s="5">
        <f t="shared" si="3"/>
        <v>0</v>
      </c>
      <c r="I18" s="5">
        <v>39.87</v>
      </c>
      <c r="J18" s="34">
        <v>0</v>
      </c>
      <c r="K18" s="5">
        <f t="shared" si="1"/>
        <v>39.87</v>
      </c>
      <c r="L18" s="5">
        <f t="shared" si="0"/>
        <v>60.13</v>
      </c>
      <c r="M18" s="5">
        <v>38.44</v>
      </c>
      <c r="N18" s="34">
        <v>13</v>
      </c>
      <c r="O18" s="34">
        <v>8</v>
      </c>
      <c r="P18" s="34">
        <f t="shared" si="4"/>
        <v>21</v>
      </c>
      <c r="Q18" s="5">
        <v>59.76</v>
      </c>
      <c r="R18" s="34">
        <v>24</v>
      </c>
      <c r="S18" s="34">
        <v>14</v>
      </c>
      <c r="T18" s="34">
        <f t="shared" si="5"/>
        <v>38</v>
      </c>
      <c r="U18" s="5">
        <f t="shared" si="6"/>
        <v>119.13</v>
      </c>
      <c r="V18" s="40"/>
    </row>
    <row r="19" spans="1:22" ht="12.75">
      <c r="A19" s="4">
        <v>3019</v>
      </c>
      <c r="B19" s="1" t="s">
        <v>235</v>
      </c>
      <c r="C19" s="1" t="s">
        <v>236</v>
      </c>
      <c r="D19" s="1" t="s">
        <v>355</v>
      </c>
      <c r="E19" s="5">
        <v>58.92</v>
      </c>
      <c r="F19" s="34">
        <v>0</v>
      </c>
      <c r="G19" s="5">
        <f t="shared" si="2"/>
        <v>58.92</v>
      </c>
      <c r="H19" s="5">
        <f t="shared" si="3"/>
        <v>61.08</v>
      </c>
      <c r="I19" s="5">
        <v>46.18</v>
      </c>
      <c r="J19" s="34">
        <v>0</v>
      </c>
      <c r="K19" s="5">
        <f t="shared" si="1"/>
        <v>46.18</v>
      </c>
      <c r="L19" s="5">
        <f t="shared" si="0"/>
        <v>53.82</v>
      </c>
      <c r="M19" s="5">
        <v>39.41</v>
      </c>
      <c r="N19" s="34">
        <v>18</v>
      </c>
      <c r="O19" s="34">
        <v>8</v>
      </c>
      <c r="P19" s="34">
        <f t="shared" si="4"/>
        <v>26</v>
      </c>
      <c r="Q19" s="5">
        <v>47.78</v>
      </c>
      <c r="R19" s="34">
        <v>24</v>
      </c>
      <c r="S19" s="34">
        <v>20</v>
      </c>
      <c r="T19" s="34">
        <f t="shared" si="5"/>
        <v>44</v>
      </c>
      <c r="U19" s="5">
        <f t="shared" si="6"/>
        <v>184.9</v>
      </c>
      <c r="V19" s="36"/>
    </row>
    <row r="20" spans="1:22" ht="12.75">
      <c r="A20" s="4">
        <v>3020</v>
      </c>
      <c r="B20" t="s">
        <v>111</v>
      </c>
      <c r="C20" t="s">
        <v>161</v>
      </c>
      <c r="D20" s="1" t="s">
        <v>168</v>
      </c>
      <c r="E20" s="5"/>
      <c r="F20" s="34">
        <v>120</v>
      </c>
      <c r="G20" s="5">
        <f t="shared" si="2"/>
        <v>120</v>
      </c>
      <c r="H20" s="5">
        <f t="shared" si="3"/>
        <v>0</v>
      </c>
      <c r="I20" s="5">
        <v>34.81</v>
      </c>
      <c r="J20" s="34">
        <v>0</v>
      </c>
      <c r="K20" s="5">
        <f t="shared" si="1"/>
        <v>34.81</v>
      </c>
      <c r="L20" s="5">
        <f t="shared" si="0"/>
        <v>65.19</v>
      </c>
      <c r="M20" s="5">
        <v>0</v>
      </c>
      <c r="N20" s="34">
        <v>0</v>
      </c>
      <c r="O20" s="34">
        <v>0</v>
      </c>
      <c r="P20" s="34">
        <f t="shared" si="4"/>
        <v>0</v>
      </c>
      <c r="Q20" s="5">
        <v>0</v>
      </c>
      <c r="R20" s="34">
        <v>0</v>
      </c>
      <c r="S20" s="34">
        <v>0</v>
      </c>
      <c r="T20" s="34">
        <f t="shared" si="5"/>
        <v>0</v>
      </c>
      <c r="U20" s="5">
        <f t="shared" si="6"/>
        <v>65.19</v>
      </c>
      <c r="V20" s="6"/>
    </row>
    <row r="21" spans="1:22" ht="12.75">
      <c r="A21" s="4">
        <v>3021</v>
      </c>
      <c r="B21" s="1" t="s">
        <v>43</v>
      </c>
      <c r="C21" s="1" t="s">
        <v>251</v>
      </c>
      <c r="D21" s="1" t="s">
        <v>344</v>
      </c>
      <c r="E21" s="5">
        <v>40.76</v>
      </c>
      <c r="F21" s="34">
        <v>0</v>
      </c>
      <c r="G21" s="5">
        <f t="shared" si="2"/>
        <v>40.76</v>
      </c>
      <c r="H21" s="5">
        <f t="shared" si="3"/>
        <v>79.24000000000001</v>
      </c>
      <c r="I21" s="5">
        <v>33.34</v>
      </c>
      <c r="J21" s="34">
        <v>0</v>
      </c>
      <c r="K21" s="5">
        <f t="shared" si="1"/>
        <v>33.34</v>
      </c>
      <c r="L21" s="5">
        <f t="shared" si="0"/>
        <v>66.66</v>
      </c>
      <c r="M21" s="5">
        <v>37.9</v>
      </c>
      <c r="N21" s="34">
        <v>32</v>
      </c>
      <c r="O21" s="34">
        <v>8</v>
      </c>
      <c r="P21" s="34">
        <f t="shared" si="4"/>
        <v>40</v>
      </c>
      <c r="Q21" s="5">
        <v>38.99</v>
      </c>
      <c r="R21" s="34">
        <v>17</v>
      </c>
      <c r="S21" s="34">
        <v>20</v>
      </c>
      <c r="T21" s="34">
        <f t="shared" si="5"/>
        <v>37</v>
      </c>
      <c r="U21" s="5">
        <f t="shared" si="6"/>
        <v>222.9</v>
      </c>
      <c r="V21" s="6"/>
    </row>
    <row r="22" spans="1:22" ht="12.75">
      <c r="A22" s="4">
        <v>3022</v>
      </c>
      <c r="B22" s="1" t="s">
        <v>212</v>
      </c>
      <c r="C22" s="1" t="s">
        <v>221</v>
      </c>
      <c r="D22" s="1" t="s">
        <v>63</v>
      </c>
      <c r="E22" s="5">
        <v>47.51</v>
      </c>
      <c r="F22" s="5">
        <v>5</v>
      </c>
      <c r="G22" s="5">
        <f t="shared" si="2"/>
        <v>52.51</v>
      </c>
      <c r="H22" s="5">
        <f t="shared" si="3"/>
        <v>67.49000000000001</v>
      </c>
      <c r="I22" s="5">
        <v>35.72</v>
      </c>
      <c r="J22" s="34">
        <v>0</v>
      </c>
      <c r="K22" s="5">
        <f t="shared" si="1"/>
        <v>35.72</v>
      </c>
      <c r="L22" s="5">
        <f t="shared" si="0"/>
        <v>64.28</v>
      </c>
      <c r="M22" s="5">
        <v>32.69</v>
      </c>
      <c r="N22" s="5">
        <v>30</v>
      </c>
      <c r="O22" s="5">
        <v>9</v>
      </c>
      <c r="P22" s="34">
        <f t="shared" si="4"/>
        <v>39</v>
      </c>
      <c r="Q22" s="5">
        <v>45.9</v>
      </c>
      <c r="R22" s="5">
        <v>10</v>
      </c>
      <c r="S22" s="5">
        <v>14</v>
      </c>
      <c r="T22" s="34">
        <f t="shared" si="5"/>
        <v>24</v>
      </c>
      <c r="U22" s="5">
        <f t="shared" si="6"/>
        <v>194.77</v>
      </c>
      <c r="V22" s="6"/>
    </row>
    <row r="23" spans="1:22" ht="12.75">
      <c r="A23" s="4">
        <v>3023</v>
      </c>
      <c r="B23" t="s">
        <v>70</v>
      </c>
      <c r="C23" t="s">
        <v>298</v>
      </c>
      <c r="D23" s="70" t="s">
        <v>354</v>
      </c>
      <c r="E23" s="5">
        <v>48.62</v>
      </c>
      <c r="F23" s="5">
        <v>0</v>
      </c>
      <c r="G23" s="5">
        <f t="shared" si="2"/>
        <v>48.62</v>
      </c>
      <c r="H23" s="5">
        <f t="shared" si="3"/>
        <v>71.38</v>
      </c>
      <c r="I23" s="5">
        <v>33.63</v>
      </c>
      <c r="J23" s="34">
        <v>0</v>
      </c>
      <c r="K23" s="5">
        <f t="shared" si="1"/>
        <v>33.63</v>
      </c>
      <c r="L23" s="5">
        <f t="shared" si="0"/>
        <v>66.37</v>
      </c>
      <c r="M23" s="5">
        <v>38</v>
      </c>
      <c r="N23" s="5">
        <v>31</v>
      </c>
      <c r="O23" s="5">
        <v>8</v>
      </c>
      <c r="P23" s="34">
        <f t="shared" si="4"/>
        <v>39</v>
      </c>
      <c r="Q23" s="5">
        <v>39.98</v>
      </c>
      <c r="R23" s="5">
        <v>24</v>
      </c>
      <c r="S23" s="5">
        <v>27</v>
      </c>
      <c r="T23" s="34">
        <f t="shared" si="5"/>
        <v>51</v>
      </c>
      <c r="U23" s="5">
        <f t="shared" si="6"/>
        <v>227.75</v>
      </c>
      <c r="V23" s="6"/>
    </row>
    <row r="24" spans="1:22" ht="12.75">
      <c r="A24" s="4">
        <v>3024</v>
      </c>
      <c r="B24" s="1" t="s">
        <v>100</v>
      </c>
      <c r="C24" s="1" t="s">
        <v>215</v>
      </c>
      <c r="D24" s="1" t="s">
        <v>355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6"/>
    </row>
    <row r="25" spans="1:22" ht="12.75">
      <c r="A25" s="2"/>
      <c r="B25" s="2"/>
      <c r="C25" s="2"/>
      <c r="D25" s="3"/>
      <c r="E25" s="3"/>
      <c r="F25" s="3"/>
      <c r="G25" s="2"/>
      <c r="H25" s="2"/>
      <c r="I25" s="3"/>
      <c r="J25" s="3"/>
      <c r="K25" s="2"/>
      <c r="L25" s="2"/>
      <c r="M25" s="2"/>
      <c r="N25" s="2"/>
      <c r="O25" s="2"/>
      <c r="P25" s="2"/>
      <c r="Q25" s="2"/>
      <c r="R25" s="2"/>
      <c r="S25" s="2"/>
      <c r="T25" s="5"/>
      <c r="U25" s="5"/>
      <c r="V25" s="6"/>
    </row>
    <row r="26" spans="1:22" ht="12.75">
      <c r="A26" s="4"/>
      <c r="B26" s="1"/>
      <c r="C26" s="1"/>
      <c r="E26" s="5"/>
      <c r="F26" s="34"/>
      <c r="G26" s="5"/>
      <c r="H26" s="5"/>
      <c r="I26" s="5"/>
      <c r="J26" s="34"/>
      <c r="K26" s="5"/>
      <c r="L26" s="5"/>
      <c r="M26" s="5"/>
      <c r="N26" s="52"/>
      <c r="O26" s="50"/>
      <c r="P26" s="5"/>
      <c r="Q26" s="52"/>
      <c r="R26" s="5"/>
      <c r="S26" s="52"/>
      <c r="T26" s="5"/>
      <c r="U26" s="5"/>
      <c r="V26" s="6"/>
    </row>
    <row r="27" spans="1:22" ht="12.75">
      <c r="A27" s="4"/>
      <c r="E27" s="5"/>
      <c r="F27" s="34"/>
      <c r="G27" s="5"/>
      <c r="H27" s="5"/>
      <c r="I27" s="5"/>
      <c r="J27" s="34"/>
      <c r="K27" s="5"/>
      <c r="L27" s="5"/>
      <c r="M27" s="5"/>
      <c r="N27" s="52"/>
      <c r="O27" s="50"/>
      <c r="P27" s="5"/>
      <c r="Q27" s="52"/>
      <c r="R27" s="5"/>
      <c r="S27" s="52"/>
      <c r="T27" s="5"/>
      <c r="U27" s="5"/>
      <c r="V27" s="6"/>
    </row>
    <row r="28" spans="2:17" ht="12.75">
      <c r="B28" s="7"/>
      <c r="E28" s="5"/>
      <c r="F28" s="34"/>
      <c r="G28" s="5"/>
      <c r="H28" s="5"/>
      <c r="I28" s="5"/>
      <c r="J28" s="34"/>
      <c r="K28" s="5"/>
      <c r="L28" s="5"/>
      <c r="M28" s="5"/>
      <c r="N28" s="5"/>
      <c r="O28" s="5"/>
      <c r="P28" s="5"/>
      <c r="Q28" s="5"/>
    </row>
    <row r="29" spans="5:17" ht="12.75">
      <c r="E29" s="78"/>
      <c r="F29" s="78"/>
      <c r="G29" s="78"/>
      <c r="H29" s="78"/>
      <c r="I29" s="79"/>
      <c r="J29" s="78"/>
      <c r="K29" s="33"/>
      <c r="L29" s="33"/>
      <c r="M29" s="78"/>
      <c r="N29" s="78"/>
      <c r="O29" s="78"/>
      <c r="P29" s="78"/>
      <c r="Q29" s="78"/>
    </row>
    <row r="30" spans="1:17" ht="12.75">
      <c r="A30" s="2"/>
      <c r="B30" s="2"/>
      <c r="C30" s="2"/>
      <c r="D30" s="3"/>
      <c r="E30" s="3"/>
      <c r="F30" s="3"/>
      <c r="G30" s="2"/>
      <c r="H30" s="3"/>
      <c r="I30" s="3"/>
      <c r="J30" s="2"/>
      <c r="K30" s="2"/>
      <c r="L30" s="35"/>
      <c r="M30" s="2"/>
      <c r="N30" s="2"/>
      <c r="O30" s="2"/>
      <c r="P30" s="2"/>
      <c r="Q30" s="2"/>
    </row>
    <row r="31" spans="1:17" ht="12.75">
      <c r="A31" s="4"/>
      <c r="B31" s="1"/>
      <c r="C31" s="1"/>
      <c r="E31" s="5"/>
      <c r="F31" s="34"/>
      <c r="G31" s="5"/>
      <c r="H31" s="5"/>
      <c r="I31" s="34"/>
      <c r="J31" s="5"/>
      <c r="K31" s="5"/>
      <c r="L31" s="36"/>
      <c r="M31" s="5"/>
      <c r="N31" s="5"/>
      <c r="O31" s="34"/>
      <c r="Q31" s="36"/>
    </row>
    <row r="32" spans="1:17" ht="12.75">
      <c r="A32" s="4"/>
      <c r="B32" s="1"/>
      <c r="C32" s="1"/>
      <c r="E32" s="5"/>
      <c r="F32" s="34"/>
      <c r="G32" s="5"/>
      <c r="H32" s="5"/>
      <c r="I32" s="34"/>
      <c r="J32" s="5"/>
      <c r="K32" s="5"/>
      <c r="L32" s="40"/>
      <c r="M32" s="5"/>
      <c r="N32" s="5"/>
      <c r="O32" s="34"/>
      <c r="Q32" s="36"/>
    </row>
    <row r="33" spans="1:17" ht="12.75">
      <c r="A33" s="4"/>
      <c r="E33" s="5"/>
      <c r="F33" s="34"/>
      <c r="G33" s="5"/>
      <c r="H33" s="5"/>
      <c r="I33" s="34"/>
      <c r="J33" s="5"/>
      <c r="K33" s="5"/>
      <c r="L33" s="36"/>
      <c r="M33" s="5"/>
      <c r="N33" s="5"/>
      <c r="O33" s="34"/>
      <c r="Q33" s="36"/>
    </row>
    <row r="34" spans="1:17" ht="12.75">
      <c r="A34" s="4"/>
      <c r="B34" s="1"/>
      <c r="C34" s="1"/>
      <c r="E34" s="5"/>
      <c r="F34" s="34"/>
      <c r="G34" s="5"/>
      <c r="H34" s="5"/>
      <c r="I34" s="34"/>
      <c r="J34" s="5"/>
      <c r="K34" s="5"/>
      <c r="L34" s="36"/>
      <c r="M34" s="5"/>
      <c r="N34" s="5"/>
      <c r="O34" s="34"/>
      <c r="Q34" s="34"/>
    </row>
    <row r="35" spans="1:17" ht="12.75">
      <c r="A35" s="4"/>
      <c r="D35" s="70"/>
      <c r="E35" s="5"/>
      <c r="F35" s="34"/>
      <c r="G35" s="5"/>
      <c r="H35" s="5"/>
      <c r="I35" s="34"/>
      <c r="J35" s="5"/>
      <c r="K35" s="5"/>
      <c r="L35" s="34"/>
      <c r="M35" s="5"/>
      <c r="N35" s="5"/>
      <c r="O35" s="34"/>
      <c r="Q35" s="34"/>
    </row>
    <row r="36" spans="1:17" ht="12.75">
      <c r="A36" s="4"/>
      <c r="E36" s="5"/>
      <c r="F36" s="34"/>
      <c r="G36" s="5"/>
      <c r="H36" s="5"/>
      <c r="I36" s="34"/>
      <c r="J36" s="5"/>
      <c r="K36" s="5"/>
      <c r="L36" s="34"/>
      <c r="M36" s="5"/>
      <c r="N36" s="5"/>
      <c r="O36" s="34"/>
      <c r="Q36" s="34"/>
    </row>
    <row r="37" spans="1:11" ht="12.75">
      <c r="A37" s="4"/>
      <c r="B37" s="1"/>
      <c r="C37" s="1"/>
      <c r="E37" s="5"/>
      <c r="F37" s="34"/>
      <c r="G37" s="5"/>
      <c r="H37" s="5"/>
      <c r="I37" s="34"/>
      <c r="J37" s="5"/>
      <c r="K37" s="5"/>
    </row>
  </sheetData>
  <mergeCells count="7">
    <mergeCell ref="E29:G29"/>
    <mergeCell ref="H29:J29"/>
    <mergeCell ref="M29:Q29"/>
    <mergeCell ref="E1:H1"/>
    <mergeCell ref="I1:L1"/>
    <mergeCell ref="M1:P1"/>
    <mergeCell ref="Q1:T1"/>
  </mergeCells>
  <printOptions/>
  <pageMargins left="0.75" right="0.75" top="1" bottom="1" header="0.5" footer="0.5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-</cp:lastModifiedBy>
  <cp:lastPrinted>2008-09-14T12:02:31Z</cp:lastPrinted>
  <dcterms:created xsi:type="dcterms:W3CDTF">2004-06-14T22:07:41Z</dcterms:created>
  <dcterms:modified xsi:type="dcterms:W3CDTF">2008-09-15T05:40:00Z</dcterms:modified>
  <cp:category/>
  <cp:version/>
  <cp:contentType/>
  <cp:contentStatus/>
</cp:coreProperties>
</file>