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</sheets>
  <definedNames/>
  <calcPr fullCalcOnLoad="1"/>
</workbook>
</file>

<file path=xl/sharedStrings.xml><?xml version="1.0" encoding="utf-8"?>
<sst xmlns="http://schemas.openxmlformats.org/spreadsheetml/2006/main" count="913" uniqueCount="219">
  <si>
    <t>Стартовый номер</t>
  </si>
  <si>
    <t>Фамилия, имя участника</t>
  </si>
  <si>
    <t>Порода, кличка собаки</t>
  </si>
  <si>
    <t>бордер-колли Бейкон</t>
  </si>
  <si>
    <t>Команда</t>
  </si>
  <si>
    <t>Альфа</t>
  </si>
  <si>
    <t>Ларюшин Анатолий</t>
  </si>
  <si>
    <t>бордер-колли Хеппи Хеннор</t>
  </si>
  <si>
    <t>Колобок</t>
  </si>
  <si>
    <t>Гурина Татьяна</t>
  </si>
  <si>
    <t>грюнендаль Арабика</t>
  </si>
  <si>
    <t>бордер-колли Твисти Снитч</t>
  </si>
  <si>
    <t>Повалищева Екатерина</t>
  </si>
  <si>
    <t>тервюрен Офелия</t>
  </si>
  <si>
    <t>Азарт</t>
  </si>
  <si>
    <t>Алтын</t>
  </si>
  <si>
    <t>Фламинго</t>
  </si>
  <si>
    <t>Шкатулова Елена</t>
  </si>
  <si>
    <t>зап.-сиб. лайка Альма</t>
  </si>
  <si>
    <t>тервюрен Гвенделен</t>
  </si>
  <si>
    <t>Абзац</t>
  </si>
  <si>
    <t>Денисова Елена</t>
  </si>
  <si>
    <t>Время</t>
  </si>
  <si>
    <t>Штраф</t>
  </si>
  <si>
    <t>Общий штраф</t>
  </si>
  <si>
    <t>Баллы (120)</t>
  </si>
  <si>
    <t>Баллы (100)</t>
  </si>
  <si>
    <t>1 период</t>
  </si>
  <si>
    <t>Джокер</t>
  </si>
  <si>
    <t xml:space="preserve">Сумма баллов </t>
  </si>
  <si>
    <t>2 период</t>
  </si>
  <si>
    <t>Сумма многоборья</t>
  </si>
  <si>
    <t>Место</t>
  </si>
  <si>
    <t>Аджилити</t>
  </si>
  <si>
    <t>Джампинг</t>
  </si>
  <si>
    <t>Гемблерз</t>
  </si>
  <si>
    <t>Снукер</t>
  </si>
  <si>
    <t>Штраф за время</t>
  </si>
  <si>
    <t>Финал</t>
  </si>
  <si>
    <t>шелти Енди Егорушка</t>
  </si>
  <si>
    <t>Гушан Ольга</t>
  </si>
  <si>
    <t>цвергшнауцер Леон</t>
  </si>
  <si>
    <t>Атас</t>
  </si>
  <si>
    <t>Филатова Елена</t>
  </si>
  <si>
    <t>пудель Порш</t>
  </si>
  <si>
    <t>Серова Марина</t>
  </si>
  <si>
    <t>пуми Борка</t>
  </si>
  <si>
    <t>пудель Наполеон</t>
  </si>
  <si>
    <t>Ефременкова Ольга</t>
  </si>
  <si>
    <t>вельштерьер Эксклюзив</t>
  </si>
  <si>
    <t>Авось</t>
  </si>
  <si>
    <t>Горбунова Людмила</t>
  </si>
  <si>
    <t>шелти Зарина</t>
  </si>
  <si>
    <t>бордер-терьер Эрдми Ермак</t>
  </si>
  <si>
    <t>Алмаз</t>
  </si>
  <si>
    <t>шелти Франческа</t>
  </si>
  <si>
    <t>Рудикова Анастасия</t>
  </si>
  <si>
    <t>метис Юта</t>
  </si>
  <si>
    <t>Мухаматулин Анвар</t>
  </si>
  <si>
    <t>вольфшпиц Гретхен</t>
  </si>
  <si>
    <t>пудель Алита</t>
  </si>
  <si>
    <t>цвергшнауцер Фрося</t>
  </si>
  <si>
    <t>цвергшнауцер Яра Анмуд</t>
  </si>
  <si>
    <t>"Абзац" клуб "Вместе"</t>
  </si>
  <si>
    <t>"Алтын" клуб "Вместе"</t>
  </si>
  <si>
    <t>"Колобок - PROFormance"</t>
  </si>
  <si>
    <t>Баллы</t>
  </si>
  <si>
    <t>Командные баллы</t>
  </si>
  <si>
    <t>Сумма командных баллов</t>
  </si>
  <si>
    <t xml:space="preserve">Время </t>
  </si>
  <si>
    <t>Томилова Мария</t>
  </si>
  <si>
    <t>бордер-колли Active Harricane</t>
  </si>
  <si>
    <t>Колибри</t>
  </si>
  <si>
    <t>Старцева Алина</t>
  </si>
  <si>
    <t>бордер-колли Юнайтед Тим</t>
  </si>
  <si>
    <t>Орлова Наталья</t>
  </si>
  <si>
    <t>сеттер-гордон Несси Чароид</t>
  </si>
  <si>
    <t>Батурина Мария</t>
  </si>
  <si>
    <t>цвергпинчер Пиня Понгер</t>
  </si>
  <si>
    <t>Кондрашова Светлана</t>
  </si>
  <si>
    <t xml:space="preserve">"Атас" клуб "Вместе" </t>
  </si>
  <si>
    <t>"Колибри - PROFormance"</t>
  </si>
  <si>
    <t>сеттер-гордон Несси-Чароид</t>
  </si>
  <si>
    <t>Торопов Роман</t>
  </si>
  <si>
    <t>личный зачет</t>
  </si>
  <si>
    <t>Содружество-1</t>
  </si>
  <si>
    <t>Содружество-2</t>
  </si>
  <si>
    <t>Сумма двоеборья</t>
  </si>
  <si>
    <t>Свит Юлия</t>
  </si>
  <si>
    <t>Морозова Светлана</t>
  </si>
  <si>
    <t>шелти Камелия</t>
  </si>
  <si>
    <t xml:space="preserve">английский кокер-спаниель Маренго </t>
  </si>
  <si>
    <t>шелти Заир</t>
  </si>
  <si>
    <t>Мешкова Елена</t>
  </si>
  <si>
    <t>цвергшнауцер Кристиан</t>
  </si>
  <si>
    <t>йоркширский терьер Бон-Бон</t>
  </si>
  <si>
    <t>"Содружество"-1</t>
  </si>
  <si>
    <t>"Содружество"-2</t>
  </si>
  <si>
    <t>кар.-фин. лайка Таис</t>
  </si>
  <si>
    <t>Аверс</t>
  </si>
  <si>
    <t>Ильина Полина</t>
  </si>
  <si>
    <t>Кочетова Елена</t>
  </si>
  <si>
    <t>бордер-колли Фил</t>
  </si>
  <si>
    <t>Айрон</t>
  </si>
  <si>
    <t>бордер-колли Альф</t>
  </si>
  <si>
    <t>Антей</t>
  </si>
  <si>
    <t>Чоговадзе Галина</t>
  </si>
  <si>
    <t>бордер-колли Ролли Ройс</t>
  </si>
  <si>
    <t>Бетта</t>
  </si>
  <si>
    <t>малинуа Лиса</t>
  </si>
  <si>
    <t>Христий Ирина</t>
  </si>
  <si>
    <t>бордер-колли Викинг</t>
  </si>
  <si>
    <t>бордер-колли Вилли</t>
  </si>
  <si>
    <t>Кобликова Мария</t>
  </si>
  <si>
    <t>бордер-колли Амбассадор</t>
  </si>
  <si>
    <t>НАТИ-1</t>
  </si>
  <si>
    <t>Шелякина Мария</t>
  </si>
  <si>
    <t>бордер-колли Антарес</t>
  </si>
  <si>
    <t>НАТИ-2</t>
  </si>
  <si>
    <t>Павлова Татьяна</t>
  </si>
  <si>
    <t>малинуа Мика</t>
  </si>
  <si>
    <t>Сидельникова Елена</t>
  </si>
  <si>
    <t>малинуа Матвей</t>
  </si>
  <si>
    <t>НАТИ-Ясеневый</t>
  </si>
  <si>
    <t>Петрушина Любовь</t>
  </si>
  <si>
    <t>аргентинский дог Леля</t>
  </si>
  <si>
    <t>Пржевальская Мария</t>
  </si>
  <si>
    <t>бордер-колли Лель</t>
  </si>
  <si>
    <t>малинуа Ника</t>
  </si>
  <si>
    <t>Чернухина Наталья</t>
  </si>
  <si>
    <t>метис Бим</t>
  </si>
  <si>
    <t>Дегунино</t>
  </si>
  <si>
    <t>зап.-сибирская лайка Альма</t>
  </si>
  <si>
    <t>Медведкова Елена</t>
  </si>
  <si>
    <t>тервюрен Бенгалия</t>
  </si>
  <si>
    <t>ИОКСС-1</t>
  </si>
  <si>
    <t>Гущина Светлана</t>
  </si>
  <si>
    <t>бордер-колли Триумф</t>
  </si>
  <si>
    <t>ИОКСС-2</t>
  </si>
  <si>
    <t>Сагдеева Елена</t>
  </si>
  <si>
    <t>ам. стафф. терьер Зора</t>
  </si>
  <si>
    <t>ИОКСС-3</t>
  </si>
  <si>
    <t>Сычева Юлия</t>
  </si>
  <si>
    <t>доберман Буч</t>
  </si>
  <si>
    <t>бордер-колли Кверти</t>
  </si>
  <si>
    <t>ИОКСС-4</t>
  </si>
  <si>
    <t>Клюквина Екатерина</t>
  </si>
  <si>
    <t>бордер-колли Кеннет</t>
  </si>
  <si>
    <t>Дегунино-ИОКСС</t>
  </si>
  <si>
    <t>Фабричнева Ирина</t>
  </si>
  <si>
    <t>бордер-колли Лиса</t>
  </si>
  <si>
    <t>бордер-колли Астер</t>
  </si>
  <si>
    <t>бордер-колли Рашани</t>
  </si>
  <si>
    <t>бордер-колли Вита</t>
  </si>
  <si>
    <t>Гуркова Ирина</t>
  </si>
  <si>
    <t>бордер-колли Трек</t>
  </si>
  <si>
    <t>пиринейская овчарка Дэзи</t>
  </si>
  <si>
    <t>Сапожникова Светлана</t>
  </si>
  <si>
    <t>метис Дося</t>
  </si>
  <si>
    <t>фокстерьер Гарри</t>
  </si>
  <si>
    <t>Джек-Рассел-терьер Бона Джон</t>
  </si>
  <si>
    <t>Капустина Елена</t>
  </si>
  <si>
    <t>стафф. бультерьер Барто</t>
  </si>
  <si>
    <t>Джек-Рассел-терьер Патриция</t>
  </si>
  <si>
    <t>Волкова Дарья</t>
  </si>
  <si>
    <t>шелти Шурик</t>
  </si>
  <si>
    <t>Галактионова Анастасия</t>
  </si>
  <si>
    <t>шелти Амадеус Хоббит-Боббит</t>
  </si>
  <si>
    <t>фокстерьер Вешка</t>
  </si>
  <si>
    <t>шелти Лайт Мейндид</t>
  </si>
  <si>
    <t>Пашкова Наталья</t>
  </si>
  <si>
    <t>фокстерьер Зверобой</t>
  </si>
  <si>
    <t>Костылева Наталья</t>
  </si>
  <si>
    <t>метис Динара</t>
  </si>
  <si>
    <t>цвергшнауцер Хризантема</t>
  </si>
  <si>
    <t>карело-финская лайка Таис</t>
  </si>
  <si>
    <t>Грецкая Светлана</t>
  </si>
  <si>
    <t>цвергпинчер Габи</t>
  </si>
  <si>
    <t>Шмелева Анна</t>
  </si>
  <si>
    <t>карело-финская лайка Лайза</t>
  </si>
  <si>
    <t>метис Тим</t>
  </si>
  <si>
    <t>шелти Кенвивиэл Бэлл</t>
  </si>
  <si>
    <t>шелти Каспер</t>
  </si>
  <si>
    <t>Михайлова Татьяна</t>
  </si>
  <si>
    <t>Тимощенко Мария</t>
  </si>
  <si>
    <t>шелти Марвитхолл Юлиана</t>
  </si>
  <si>
    <t>шелти Тигмарилайн Плакки Виннер</t>
  </si>
  <si>
    <t>фокстерьер Мартиша</t>
  </si>
  <si>
    <t>Белозерова Елена</t>
  </si>
  <si>
    <t>шпиц ЧудоВолк Аляска</t>
  </si>
  <si>
    <t>шпиц Оригами</t>
  </si>
  <si>
    <t>шелти Звездная Экспрессия</t>
  </si>
  <si>
    <t>шпиц Эльфания</t>
  </si>
  <si>
    <t>Шишкина Анна</t>
  </si>
  <si>
    <t>той-пудель Царина</t>
  </si>
  <si>
    <t>шпиц Рейнджери</t>
  </si>
  <si>
    <t>Патрикеева Ольга</t>
  </si>
  <si>
    <t>цверпинчер Ульф</t>
  </si>
  <si>
    <t>Шульга Татьяна</t>
  </si>
  <si>
    <t>той-пудель Салина</t>
  </si>
  <si>
    <t>той-пудель Коррида</t>
  </si>
  <si>
    <t>"Аверс Сокольники" клуб "Вместе"</t>
  </si>
  <si>
    <t xml:space="preserve">"Айрон" клуб "Вместе" </t>
  </si>
  <si>
    <t xml:space="preserve">"Антей" клуб "Вместе" </t>
  </si>
  <si>
    <t xml:space="preserve">"Бетта Ховрино" клуб "Вместе" </t>
  </si>
  <si>
    <t>"Альфа Ховрино" клуб "Вместе"</t>
  </si>
  <si>
    <t>бордер-колли Астер Виктори</t>
  </si>
  <si>
    <t>"Алмаз Сокольники" клуб "Вместе"</t>
  </si>
  <si>
    <t>"Азарт Сокольники" клуб "Вместе"</t>
  </si>
  <si>
    <t>Томилова мария</t>
  </si>
  <si>
    <t>"Авось Сокольники" клуб "Вместе"</t>
  </si>
  <si>
    <t>"Фламинго - PROFormance"</t>
  </si>
  <si>
    <t>шелти лайт Мейндид</t>
  </si>
  <si>
    <t>ТКСС "Дегунино"-ИОКСС</t>
  </si>
  <si>
    <t>ТКСС "Дегунино"</t>
  </si>
  <si>
    <t>цвергпинчер Ульф</t>
  </si>
  <si>
    <t>цвергшнауцер Канди</t>
  </si>
  <si>
    <t>стафбультерьер Барто</t>
  </si>
  <si>
    <t>англ. кокер-спаниель Маренго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</si>
</sst>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shrinkToFit="1"/>
    </xf>
    <xf numFmtId="49" fontId="0" fillId="2" borderId="0" xfId="0" applyNumberFormat="1" applyFill="1" applyAlignment="1">
      <alignment shrinkToFit="1"/>
    </xf>
    <xf numFmtId="0" fontId="0" fillId="2" borderId="0" xfId="0" applyFill="1" applyAlignment="1">
      <alignment/>
    </xf>
    <xf numFmtId="49" fontId="0" fillId="3" borderId="0" xfId="0" applyNumberFormat="1" applyFill="1" applyAlignment="1">
      <alignment shrinkToFit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49" fontId="0" fillId="4" borderId="0" xfId="0" applyNumberFormat="1" applyFill="1" applyAlignment="1">
      <alignment shrinkToFi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49" fontId="0" fillId="5" borderId="0" xfId="0" applyNumberFormat="1" applyFill="1" applyAlignment="1">
      <alignment shrinkToFi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5" borderId="0" xfId="0" applyNumberForma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49" fontId="1" fillId="0" borderId="0" xfId="0" applyNumberFormat="1" applyFont="1" applyFill="1" applyAlignment="1">
      <alignment shrinkToFit="1"/>
    </xf>
    <xf numFmtId="0" fontId="1" fillId="2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 shrinkToFit="1"/>
    </xf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49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1" fontId="0" fillId="6" borderId="0" xfId="0" applyNumberFormat="1" applyFill="1" applyAlignment="1">
      <alignment/>
    </xf>
    <xf numFmtId="1" fontId="1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NumberFormat="1" applyFont="1" applyFill="1" applyAlignment="1">
      <alignment horizontal="center" wrapText="1" shrinkToFit="1"/>
    </xf>
    <xf numFmtId="0" fontId="0" fillId="6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1" fontId="1" fillId="6" borderId="0" xfId="0" applyNumberFormat="1" applyFont="1" applyFill="1" applyAlignment="1">
      <alignment horizontal="right"/>
    </xf>
    <xf numFmtId="0" fontId="0" fillId="6" borderId="0" xfId="0" applyNumberFormat="1" applyFill="1" applyAlignment="1">
      <alignment/>
    </xf>
    <xf numFmtId="1" fontId="0" fillId="6" borderId="0" xfId="0" applyNumberFormat="1" applyFont="1" applyFill="1" applyAlignment="1">
      <alignment horizontal="right"/>
    </xf>
    <xf numFmtId="0" fontId="1" fillId="6" borderId="0" xfId="0" applyNumberFormat="1" applyFont="1" applyFill="1" applyAlignment="1">
      <alignment/>
    </xf>
    <xf numFmtId="1" fontId="0" fillId="6" borderId="0" xfId="0" applyNumberFormat="1" applyFont="1" applyFill="1" applyAlignment="1">
      <alignment horizontal="right" shrinkToFit="1"/>
    </xf>
    <xf numFmtId="1" fontId="1" fillId="6" borderId="0" xfId="0" applyNumberFormat="1" applyFont="1" applyFill="1" applyAlignment="1">
      <alignment horizontal="right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workbookViewId="0" topLeftCell="A7">
      <selection activeCell="C34" sqref="C34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15.00390625" style="1" bestFit="1" customWidth="1"/>
    <col min="13" max="13" width="11.375" style="0" customWidth="1"/>
    <col min="21" max="21" width="12.25390625" style="0" customWidth="1"/>
    <col min="24" max="24" width="10.125" style="0" customWidth="1"/>
  </cols>
  <sheetData>
    <row r="1" spans="5:27" ht="12.75">
      <c r="E1" s="59" t="s">
        <v>33</v>
      </c>
      <c r="F1" s="59"/>
      <c r="G1" s="59"/>
      <c r="H1" s="59"/>
      <c r="I1" s="59" t="s">
        <v>34</v>
      </c>
      <c r="J1" s="59"/>
      <c r="K1" s="59"/>
      <c r="L1" s="59"/>
      <c r="M1" s="59" t="s">
        <v>35</v>
      </c>
      <c r="N1" s="59"/>
      <c r="O1" s="59"/>
      <c r="P1" s="59"/>
      <c r="Q1" s="59" t="s">
        <v>36</v>
      </c>
      <c r="R1" s="59"/>
      <c r="S1" s="59"/>
      <c r="T1" s="59"/>
      <c r="W1" s="59"/>
      <c r="X1" s="59"/>
      <c r="Y1" s="59"/>
      <c r="Z1" s="59"/>
      <c r="AA1" s="59"/>
    </row>
    <row r="2" spans="1:27" ht="28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22</v>
      </c>
      <c r="F2" s="3" t="s">
        <v>23</v>
      </c>
      <c r="G2" s="2" t="s">
        <v>24</v>
      </c>
      <c r="H2" s="2" t="s">
        <v>25</v>
      </c>
      <c r="I2" s="3" t="s">
        <v>22</v>
      </c>
      <c r="J2" s="3" t="s">
        <v>23</v>
      </c>
      <c r="K2" s="2" t="s">
        <v>24</v>
      </c>
      <c r="L2" s="2" t="s">
        <v>26</v>
      </c>
      <c r="M2" s="2" t="s">
        <v>22</v>
      </c>
      <c r="N2" s="2" t="s">
        <v>27</v>
      </c>
      <c r="O2" s="2" t="s">
        <v>28</v>
      </c>
      <c r="P2" s="2" t="s">
        <v>29</v>
      </c>
      <c r="Q2" s="2" t="s">
        <v>22</v>
      </c>
      <c r="R2" s="2" t="s">
        <v>27</v>
      </c>
      <c r="S2" s="2" t="s">
        <v>30</v>
      </c>
      <c r="T2" s="2" t="s">
        <v>29</v>
      </c>
      <c r="U2" s="2" t="s">
        <v>31</v>
      </c>
      <c r="V2" s="2" t="s">
        <v>32</v>
      </c>
      <c r="W2" s="2"/>
      <c r="X2" s="2"/>
      <c r="Y2" s="2"/>
      <c r="Z2" s="2"/>
      <c r="AA2" s="2"/>
    </row>
    <row r="3" spans="1:27" s="10" customFormat="1" ht="12.75">
      <c r="A3" s="4">
        <v>6522</v>
      </c>
      <c r="B3" s="1" t="s">
        <v>6</v>
      </c>
      <c r="C3" s="1" t="s">
        <v>7</v>
      </c>
      <c r="D3" s="1" t="s">
        <v>72</v>
      </c>
      <c r="E3" s="5">
        <v>32.71</v>
      </c>
      <c r="F3" s="37">
        <v>5</v>
      </c>
      <c r="G3" s="5">
        <f aca="true" t="shared" si="0" ref="G3:G30">SUM(E3:F3)</f>
        <v>37.71</v>
      </c>
      <c r="H3" s="5">
        <f aca="true" t="shared" si="1" ref="H3:H30">120-G3</f>
        <v>82.28999999999999</v>
      </c>
      <c r="I3" s="5">
        <v>23.32</v>
      </c>
      <c r="J3" s="37">
        <v>5</v>
      </c>
      <c r="K3" s="5">
        <f aca="true" t="shared" si="2" ref="K3:K30">SUM(I3:J3)</f>
        <v>28.32</v>
      </c>
      <c r="L3" s="5">
        <f aca="true" t="shared" si="3" ref="L3:L30">100-K3</f>
        <v>71.68</v>
      </c>
      <c r="M3" s="5">
        <v>34.24</v>
      </c>
      <c r="N3" s="37">
        <v>20</v>
      </c>
      <c r="O3" s="37">
        <v>2</v>
      </c>
      <c r="P3" s="37">
        <f aca="true" t="shared" si="4" ref="P3:P30">SUM(IF(O3=0,N3,IF(O3=2,N3*2)))</f>
        <v>40</v>
      </c>
      <c r="Q3" s="5">
        <v>29.13</v>
      </c>
      <c r="R3" s="37">
        <v>5</v>
      </c>
      <c r="S3" s="37">
        <v>27</v>
      </c>
      <c r="T3" s="37">
        <f aca="true" t="shared" si="5" ref="T3:T30">SUM(R3:S3)</f>
        <v>32</v>
      </c>
      <c r="U3" s="5">
        <f aca="true" t="shared" si="6" ref="U3:U30">SUM(H3,L3,P3,T3)</f>
        <v>225.97</v>
      </c>
      <c r="V3" s="7">
        <v>1</v>
      </c>
      <c r="W3" s="5"/>
      <c r="X3" s="5"/>
      <c r="Y3" s="37"/>
      <c r="Z3" s="5"/>
      <c r="AA3" s="39"/>
    </row>
    <row r="4" spans="1:27" ht="12.75">
      <c r="A4" s="4">
        <v>6514</v>
      </c>
      <c r="B4" s="1" t="s">
        <v>21</v>
      </c>
      <c r="C4" s="1" t="s">
        <v>71</v>
      </c>
      <c r="D4" s="1" t="s">
        <v>42</v>
      </c>
      <c r="E4" s="5">
        <v>36.38</v>
      </c>
      <c r="F4" s="37">
        <v>5</v>
      </c>
      <c r="G4" s="5">
        <f t="shared" si="0"/>
        <v>41.38</v>
      </c>
      <c r="H4" s="5">
        <f t="shared" si="1"/>
        <v>78.62</v>
      </c>
      <c r="I4" s="5">
        <v>24.15</v>
      </c>
      <c r="J4" s="37">
        <v>5</v>
      </c>
      <c r="K4" s="5">
        <f t="shared" si="2"/>
        <v>29.15</v>
      </c>
      <c r="L4" s="5">
        <f t="shared" si="3"/>
        <v>70.85</v>
      </c>
      <c r="M4" s="5">
        <v>34.76</v>
      </c>
      <c r="N4" s="37">
        <v>23</v>
      </c>
      <c r="O4" s="37">
        <v>2</v>
      </c>
      <c r="P4" s="37">
        <f t="shared" si="4"/>
        <v>46</v>
      </c>
      <c r="Q4" s="5">
        <v>53.91</v>
      </c>
      <c r="R4" s="37">
        <v>9</v>
      </c>
      <c r="S4" s="37">
        <v>14</v>
      </c>
      <c r="T4" s="37">
        <f t="shared" si="5"/>
        <v>23</v>
      </c>
      <c r="U4" s="5">
        <f t="shared" si="6"/>
        <v>218.47</v>
      </c>
      <c r="V4" s="7">
        <v>2</v>
      </c>
      <c r="W4" s="5"/>
      <c r="X4" s="5"/>
      <c r="Y4" s="37"/>
      <c r="Z4" s="5"/>
      <c r="AA4" s="42"/>
    </row>
    <row r="5" spans="1:27" s="63" customFormat="1" ht="12.75">
      <c r="A5" s="69">
        <v>6501</v>
      </c>
      <c r="B5" s="63" t="s">
        <v>136</v>
      </c>
      <c r="C5" s="63" t="s">
        <v>137</v>
      </c>
      <c r="D5" s="64" t="s">
        <v>138</v>
      </c>
      <c r="E5" s="65">
        <v>34.99</v>
      </c>
      <c r="F5" s="66">
        <v>0</v>
      </c>
      <c r="G5" s="65">
        <f t="shared" si="0"/>
        <v>34.99</v>
      </c>
      <c r="H5" s="65">
        <f t="shared" si="1"/>
        <v>85.00999999999999</v>
      </c>
      <c r="I5" s="65">
        <v>23.03</v>
      </c>
      <c r="J5" s="66">
        <v>5</v>
      </c>
      <c r="K5" s="65">
        <f>SUM(I5:J5)</f>
        <v>28.03</v>
      </c>
      <c r="L5" s="65">
        <f t="shared" si="3"/>
        <v>71.97</v>
      </c>
      <c r="M5" s="65">
        <v>35.39</v>
      </c>
      <c r="N5" s="66">
        <v>19</v>
      </c>
      <c r="O5" s="66">
        <v>2</v>
      </c>
      <c r="P5" s="66">
        <f>SUM(IF(O5=0,N5,IF(O5=2,N5*2)))</f>
        <v>38</v>
      </c>
      <c r="Q5" s="65">
        <v>32.81</v>
      </c>
      <c r="R5" s="66">
        <v>7</v>
      </c>
      <c r="S5" s="66">
        <v>0</v>
      </c>
      <c r="T5" s="66">
        <f t="shared" si="5"/>
        <v>7</v>
      </c>
      <c r="U5" s="65">
        <f t="shared" si="6"/>
        <v>201.98</v>
      </c>
      <c r="V5" s="77">
        <v>3</v>
      </c>
      <c r="W5" s="65"/>
      <c r="X5" s="65"/>
      <c r="Y5" s="66"/>
      <c r="Z5" s="65"/>
      <c r="AA5" s="78"/>
    </row>
    <row r="6" spans="1:27" ht="12.75">
      <c r="A6" s="4">
        <v>6523</v>
      </c>
      <c r="B6" s="1" t="s">
        <v>100</v>
      </c>
      <c r="C6" s="1" t="s">
        <v>3</v>
      </c>
      <c r="D6" s="1" t="s">
        <v>15</v>
      </c>
      <c r="E6" s="5">
        <v>32.95</v>
      </c>
      <c r="F6" s="37">
        <v>5</v>
      </c>
      <c r="G6" s="5">
        <f t="shared" si="0"/>
        <v>37.95</v>
      </c>
      <c r="H6" s="5">
        <f t="shared" si="1"/>
        <v>82.05</v>
      </c>
      <c r="I6" s="5">
        <v>22.51</v>
      </c>
      <c r="J6" s="37">
        <v>5</v>
      </c>
      <c r="K6" s="5">
        <f t="shared" si="2"/>
        <v>27.51</v>
      </c>
      <c r="L6" s="5">
        <f t="shared" si="3"/>
        <v>72.49</v>
      </c>
      <c r="M6" s="5">
        <v>37.23</v>
      </c>
      <c r="N6" s="37">
        <v>22</v>
      </c>
      <c r="O6" s="37">
        <v>0</v>
      </c>
      <c r="P6" s="37">
        <f t="shared" si="4"/>
        <v>22</v>
      </c>
      <c r="Q6" s="5">
        <v>33.4</v>
      </c>
      <c r="R6" s="37">
        <v>10</v>
      </c>
      <c r="S6" s="37">
        <v>14</v>
      </c>
      <c r="T6" s="37">
        <f t="shared" si="5"/>
        <v>24</v>
      </c>
      <c r="U6" s="5">
        <f t="shared" si="6"/>
        <v>200.54</v>
      </c>
      <c r="V6" s="9">
        <v>4</v>
      </c>
      <c r="W6" s="5"/>
      <c r="X6" s="5"/>
      <c r="Y6" s="37"/>
      <c r="Z6" s="5"/>
      <c r="AA6" s="43"/>
    </row>
    <row r="7" spans="1:27" ht="12.75">
      <c r="A7" s="4">
        <v>6519</v>
      </c>
      <c r="B7" s="1" t="s">
        <v>113</v>
      </c>
      <c r="C7" s="1" t="s">
        <v>114</v>
      </c>
      <c r="D7" s="1" t="s">
        <v>115</v>
      </c>
      <c r="E7" s="5">
        <v>38.04</v>
      </c>
      <c r="F7" s="37">
        <v>15</v>
      </c>
      <c r="G7" s="5">
        <f t="shared" si="0"/>
        <v>53.04</v>
      </c>
      <c r="H7" s="5">
        <f t="shared" si="1"/>
        <v>66.96000000000001</v>
      </c>
      <c r="I7" s="5">
        <v>23.91</v>
      </c>
      <c r="J7" s="37">
        <v>0</v>
      </c>
      <c r="K7" s="5">
        <f t="shared" si="2"/>
        <v>23.91</v>
      </c>
      <c r="L7" s="5">
        <f t="shared" si="3"/>
        <v>76.09</v>
      </c>
      <c r="M7" s="5">
        <v>37.18</v>
      </c>
      <c r="N7" s="37">
        <v>22</v>
      </c>
      <c r="O7" s="37">
        <v>0</v>
      </c>
      <c r="P7" s="37">
        <f t="shared" si="4"/>
        <v>22</v>
      </c>
      <c r="Q7" s="5">
        <v>28.91</v>
      </c>
      <c r="R7" s="37">
        <v>5</v>
      </c>
      <c r="S7" s="37">
        <v>27</v>
      </c>
      <c r="T7" s="37">
        <f t="shared" si="5"/>
        <v>32</v>
      </c>
      <c r="U7" s="5">
        <f t="shared" si="6"/>
        <v>197.05</v>
      </c>
      <c r="V7" s="9">
        <v>5</v>
      </c>
      <c r="W7" s="5"/>
      <c r="X7" s="5"/>
      <c r="Y7" s="37"/>
      <c r="Z7" s="5"/>
      <c r="AA7" s="44"/>
    </row>
    <row r="8" spans="1:27" ht="12.75">
      <c r="A8" s="4">
        <v>6510</v>
      </c>
      <c r="B8" s="1" t="s">
        <v>70</v>
      </c>
      <c r="C8" s="1" t="s">
        <v>11</v>
      </c>
      <c r="D8" s="1" t="s">
        <v>14</v>
      </c>
      <c r="E8" s="5">
        <v>35.14</v>
      </c>
      <c r="F8" s="37">
        <v>0</v>
      </c>
      <c r="G8" s="5">
        <f t="shared" si="0"/>
        <v>35.14</v>
      </c>
      <c r="H8" s="5">
        <f t="shared" si="1"/>
        <v>84.86</v>
      </c>
      <c r="I8" s="5">
        <v>24.28</v>
      </c>
      <c r="J8" s="37">
        <v>0</v>
      </c>
      <c r="K8" s="5">
        <f t="shared" si="2"/>
        <v>24.28</v>
      </c>
      <c r="L8" s="5">
        <f t="shared" si="3"/>
        <v>75.72</v>
      </c>
      <c r="M8" s="5">
        <v>39.31</v>
      </c>
      <c r="N8" s="37">
        <v>14</v>
      </c>
      <c r="O8" s="37">
        <v>0</v>
      </c>
      <c r="P8" s="37">
        <f t="shared" si="4"/>
        <v>14</v>
      </c>
      <c r="Q8" s="5">
        <v>41.16</v>
      </c>
      <c r="R8" s="37">
        <v>8</v>
      </c>
      <c r="S8" s="37">
        <v>14</v>
      </c>
      <c r="T8" s="37">
        <f t="shared" si="5"/>
        <v>22</v>
      </c>
      <c r="U8" s="5">
        <f t="shared" si="6"/>
        <v>196.57999999999998</v>
      </c>
      <c r="V8" s="9">
        <v>6</v>
      </c>
      <c r="W8" s="5"/>
      <c r="X8" s="5"/>
      <c r="Y8" s="37"/>
      <c r="Z8" s="5"/>
      <c r="AA8" s="43"/>
    </row>
    <row r="9" spans="1:27" ht="12.75">
      <c r="A9" s="4">
        <v>6518</v>
      </c>
      <c r="B9" s="1" t="s">
        <v>9</v>
      </c>
      <c r="C9" s="1" t="s">
        <v>10</v>
      </c>
      <c r="D9" s="1" t="s">
        <v>99</v>
      </c>
      <c r="E9" s="5">
        <v>37.14</v>
      </c>
      <c r="F9" s="37">
        <v>0</v>
      </c>
      <c r="G9" s="5">
        <f t="shared" si="0"/>
        <v>37.14</v>
      </c>
      <c r="H9" s="5">
        <f t="shared" si="1"/>
        <v>82.86</v>
      </c>
      <c r="I9" s="5">
        <v>26.04</v>
      </c>
      <c r="J9" s="37">
        <v>5</v>
      </c>
      <c r="K9" s="5">
        <f t="shared" si="2"/>
        <v>31.04</v>
      </c>
      <c r="L9" s="5">
        <f t="shared" si="3"/>
        <v>68.96000000000001</v>
      </c>
      <c r="M9" s="5">
        <v>38.4</v>
      </c>
      <c r="N9" s="37">
        <v>20</v>
      </c>
      <c r="O9" s="37">
        <v>0</v>
      </c>
      <c r="P9" s="37">
        <f t="shared" si="4"/>
        <v>20</v>
      </c>
      <c r="Q9" s="5">
        <v>39.17</v>
      </c>
      <c r="R9" s="37">
        <v>7</v>
      </c>
      <c r="S9" s="37">
        <v>14</v>
      </c>
      <c r="T9" s="37">
        <f t="shared" si="5"/>
        <v>21</v>
      </c>
      <c r="U9" s="5">
        <f t="shared" si="6"/>
        <v>192.82</v>
      </c>
      <c r="V9" s="9">
        <v>7</v>
      </c>
      <c r="W9" s="5"/>
      <c r="X9" s="5"/>
      <c r="Y9" s="37"/>
      <c r="Z9" s="5"/>
      <c r="AA9" s="43"/>
    </row>
    <row r="10" spans="1:22" ht="12.75">
      <c r="A10" s="4">
        <v>6526</v>
      </c>
      <c r="B10" s="1" t="s">
        <v>101</v>
      </c>
      <c r="C10" s="1" t="s">
        <v>102</v>
      </c>
      <c r="D10" s="1" t="s">
        <v>5</v>
      </c>
      <c r="E10" s="5">
        <v>35.33</v>
      </c>
      <c r="F10" s="37">
        <v>10</v>
      </c>
      <c r="G10" s="5">
        <f t="shared" si="0"/>
        <v>45.33</v>
      </c>
      <c r="H10" s="5">
        <f t="shared" si="1"/>
        <v>74.67</v>
      </c>
      <c r="I10" s="5">
        <v>21.49</v>
      </c>
      <c r="J10" s="37">
        <v>5</v>
      </c>
      <c r="K10" s="5">
        <f t="shared" si="2"/>
        <v>26.49</v>
      </c>
      <c r="L10" s="5">
        <f t="shared" si="3"/>
        <v>73.51</v>
      </c>
      <c r="M10" s="5">
        <v>33.41</v>
      </c>
      <c r="N10" s="37">
        <v>18</v>
      </c>
      <c r="O10" s="37">
        <v>2</v>
      </c>
      <c r="P10" s="37">
        <f t="shared" si="4"/>
        <v>36</v>
      </c>
      <c r="Q10" s="5">
        <v>17.41</v>
      </c>
      <c r="R10" s="37">
        <v>4</v>
      </c>
      <c r="S10" s="37">
        <v>0</v>
      </c>
      <c r="T10" s="37">
        <f t="shared" si="5"/>
        <v>4</v>
      </c>
      <c r="U10" s="5">
        <f t="shared" si="6"/>
        <v>188.18</v>
      </c>
      <c r="V10" s="9">
        <v>8</v>
      </c>
    </row>
    <row r="11" spans="1:27" ht="12.75">
      <c r="A11" s="54">
        <v>6503</v>
      </c>
      <c r="B11" t="s">
        <v>126</v>
      </c>
      <c r="C11" t="s">
        <v>127</v>
      </c>
      <c r="D11" s="1" t="s">
        <v>84</v>
      </c>
      <c r="E11" s="5">
        <v>43.24</v>
      </c>
      <c r="F11" s="37">
        <v>10</v>
      </c>
      <c r="G11" s="5">
        <f t="shared" si="0"/>
        <v>53.24</v>
      </c>
      <c r="H11" s="5">
        <f t="shared" si="1"/>
        <v>66.75999999999999</v>
      </c>
      <c r="I11" s="5">
        <v>26.01</v>
      </c>
      <c r="J11" s="37">
        <v>0</v>
      </c>
      <c r="K11" s="5">
        <f t="shared" si="2"/>
        <v>26.01</v>
      </c>
      <c r="L11" s="5">
        <f t="shared" si="3"/>
        <v>73.99</v>
      </c>
      <c r="M11" s="5">
        <v>37.06</v>
      </c>
      <c r="N11" s="37">
        <v>19</v>
      </c>
      <c r="O11" s="37">
        <v>0</v>
      </c>
      <c r="P11" s="37">
        <f t="shared" si="4"/>
        <v>19</v>
      </c>
      <c r="Q11" s="5">
        <v>32.32</v>
      </c>
      <c r="R11" s="37">
        <v>10</v>
      </c>
      <c r="S11" s="37">
        <v>14</v>
      </c>
      <c r="T11" s="37">
        <f t="shared" si="5"/>
        <v>24</v>
      </c>
      <c r="U11" s="5">
        <f t="shared" si="6"/>
        <v>183.75</v>
      </c>
      <c r="V11" s="9">
        <v>9</v>
      </c>
      <c r="W11" s="5"/>
      <c r="X11" s="5"/>
      <c r="Y11" s="37"/>
      <c r="Z11" s="5"/>
      <c r="AA11" s="42"/>
    </row>
    <row r="12" spans="1:27" ht="12.75">
      <c r="A12" s="4">
        <v>6506</v>
      </c>
      <c r="B12" s="1" t="s">
        <v>100</v>
      </c>
      <c r="C12" s="1" t="s">
        <v>109</v>
      </c>
      <c r="D12" s="1" t="s">
        <v>103</v>
      </c>
      <c r="E12" s="5">
        <v>37.97</v>
      </c>
      <c r="F12" s="37">
        <v>15</v>
      </c>
      <c r="G12" s="5">
        <f t="shared" si="0"/>
        <v>52.97</v>
      </c>
      <c r="H12" s="5">
        <f t="shared" si="1"/>
        <v>67.03</v>
      </c>
      <c r="I12" s="5">
        <v>27.43</v>
      </c>
      <c r="J12" s="37">
        <v>0</v>
      </c>
      <c r="K12" s="5">
        <f t="shared" si="2"/>
        <v>27.43</v>
      </c>
      <c r="L12" s="5">
        <f t="shared" si="3"/>
        <v>72.57</v>
      </c>
      <c r="M12" s="5">
        <v>37.98</v>
      </c>
      <c r="N12" s="37">
        <v>19</v>
      </c>
      <c r="O12" s="37">
        <v>0</v>
      </c>
      <c r="P12" s="37">
        <f t="shared" si="4"/>
        <v>19</v>
      </c>
      <c r="Q12" s="5">
        <v>40.1</v>
      </c>
      <c r="R12" s="37">
        <v>10</v>
      </c>
      <c r="S12" s="37">
        <v>14</v>
      </c>
      <c r="T12" s="37">
        <f t="shared" si="5"/>
        <v>24</v>
      </c>
      <c r="U12" s="5">
        <f t="shared" si="6"/>
        <v>182.6</v>
      </c>
      <c r="V12" s="9">
        <v>10</v>
      </c>
      <c r="W12" s="5"/>
      <c r="X12" s="5"/>
      <c r="Y12" s="37"/>
      <c r="Z12" s="5"/>
      <c r="AA12" s="43"/>
    </row>
    <row r="13" spans="1:22" ht="12.75">
      <c r="A13" s="4">
        <v>6528</v>
      </c>
      <c r="B13" s="1" t="s">
        <v>106</v>
      </c>
      <c r="C13" s="1" t="s">
        <v>107</v>
      </c>
      <c r="D13" s="1" t="s">
        <v>108</v>
      </c>
      <c r="E13" s="5">
        <v>35.62</v>
      </c>
      <c r="F13" s="37">
        <v>10</v>
      </c>
      <c r="G13" s="5">
        <f t="shared" si="0"/>
        <v>45.62</v>
      </c>
      <c r="H13" s="5">
        <f t="shared" si="1"/>
        <v>74.38</v>
      </c>
      <c r="I13" s="5">
        <v>23.07</v>
      </c>
      <c r="J13" s="37">
        <v>0</v>
      </c>
      <c r="K13" s="5">
        <f t="shared" si="2"/>
        <v>23.07</v>
      </c>
      <c r="L13" s="5">
        <f t="shared" si="3"/>
        <v>76.93</v>
      </c>
      <c r="M13" s="5">
        <v>37.25</v>
      </c>
      <c r="N13" s="37">
        <v>23</v>
      </c>
      <c r="O13" s="37">
        <v>0</v>
      </c>
      <c r="P13" s="37">
        <f t="shared" si="4"/>
        <v>23</v>
      </c>
      <c r="Q13" s="5">
        <v>24.81</v>
      </c>
      <c r="R13" s="37">
        <v>7</v>
      </c>
      <c r="S13" s="37">
        <v>0</v>
      </c>
      <c r="T13" s="37">
        <f t="shared" si="5"/>
        <v>7</v>
      </c>
      <c r="U13" s="5">
        <f t="shared" si="6"/>
        <v>181.31</v>
      </c>
      <c r="V13" s="9">
        <v>11</v>
      </c>
    </row>
    <row r="14" spans="1:27" ht="12.75">
      <c r="A14" s="4">
        <v>6513</v>
      </c>
      <c r="B14" s="1" t="s">
        <v>110</v>
      </c>
      <c r="C14" s="1" t="s">
        <v>112</v>
      </c>
      <c r="D14" s="1" t="s">
        <v>16</v>
      </c>
      <c r="E14" s="5">
        <v>38.92</v>
      </c>
      <c r="F14" s="37">
        <v>25</v>
      </c>
      <c r="G14" s="5">
        <f t="shared" si="0"/>
        <v>63.92</v>
      </c>
      <c r="H14" s="5">
        <f t="shared" si="1"/>
        <v>56.08</v>
      </c>
      <c r="I14" s="5">
        <v>21.8</v>
      </c>
      <c r="J14" s="37">
        <v>5</v>
      </c>
      <c r="K14" s="5">
        <f t="shared" si="2"/>
        <v>26.8</v>
      </c>
      <c r="L14" s="5">
        <f t="shared" si="3"/>
        <v>73.2</v>
      </c>
      <c r="M14" s="5">
        <v>35.6</v>
      </c>
      <c r="N14" s="37">
        <v>23</v>
      </c>
      <c r="O14" s="37">
        <v>0</v>
      </c>
      <c r="P14" s="37">
        <f t="shared" si="4"/>
        <v>23</v>
      </c>
      <c r="Q14" s="5">
        <v>28.5</v>
      </c>
      <c r="R14" s="37">
        <v>1</v>
      </c>
      <c r="S14" s="37">
        <v>27</v>
      </c>
      <c r="T14" s="37">
        <f t="shared" si="5"/>
        <v>28</v>
      </c>
      <c r="U14" s="5">
        <f t="shared" si="6"/>
        <v>180.28</v>
      </c>
      <c r="V14" s="9">
        <v>12</v>
      </c>
      <c r="W14" s="5"/>
      <c r="X14" s="5"/>
      <c r="Y14" s="37"/>
      <c r="Z14" s="5"/>
      <c r="AA14" s="43"/>
    </row>
    <row r="15" spans="1:27" ht="12.75">
      <c r="A15" s="4">
        <v>6517</v>
      </c>
      <c r="B15" s="1" t="s">
        <v>75</v>
      </c>
      <c r="C15" s="1" t="s">
        <v>76</v>
      </c>
      <c r="D15" s="1" t="s">
        <v>86</v>
      </c>
      <c r="E15" s="5">
        <v>47.45</v>
      </c>
      <c r="F15" s="37">
        <v>10</v>
      </c>
      <c r="G15" s="5">
        <f t="shared" si="0"/>
        <v>57.45</v>
      </c>
      <c r="H15" s="5">
        <f t="shared" si="1"/>
        <v>62.55</v>
      </c>
      <c r="I15" s="5">
        <v>26.12</v>
      </c>
      <c r="J15" s="37">
        <v>0</v>
      </c>
      <c r="K15" s="5">
        <f t="shared" si="2"/>
        <v>26.12</v>
      </c>
      <c r="L15" s="5">
        <f t="shared" si="3"/>
        <v>73.88</v>
      </c>
      <c r="M15" s="5">
        <v>39.52</v>
      </c>
      <c r="N15" s="37">
        <v>18</v>
      </c>
      <c r="O15" s="37">
        <v>0</v>
      </c>
      <c r="P15" s="37">
        <f t="shared" si="4"/>
        <v>18</v>
      </c>
      <c r="Q15" s="5">
        <v>30.93</v>
      </c>
      <c r="R15" s="37">
        <v>9</v>
      </c>
      <c r="S15" s="37">
        <v>14</v>
      </c>
      <c r="T15" s="37">
        <f t="shared" si="5"/>
        <v>23</v>
      </c>
      <c r="U15" s="5">
        <f t="shared" si="6"/>
        <v>177.43</v>
      </c>
      <c r="V15" s="9">
        <v>13</v>
      </c>
      <c r="W15" s="5"/>
      <c r="X15" s="5"/>
      <c r="Y15" s="37"/>
      <c r="Z15" s="5"/>
      <c r="AA15" s="37"/>
    </row>
    <row r="16" spans="1:22" ht="12.75">
      <c r="A16" s="54">
        <v>6512</v>
      </c>
      <c r="B16" s="40" t="s">
        <v>121</v>
      </c>
      <c r="C16" s="40" t="s">
        <v>122</v>
      </c>
      <c r="D16" s="41" t="s">
        <v>123</v>
      </c>
      <c r="E16" s="5">
        <v>38.96</v>
      </c>
      <c r="F16" s="37">
        <v>15</v>
      </c>
      <c r="G16" s="5">
        <f t="shared" si="0"/>
        <v>53.96</v>
      </c>
      <c r="H16" s="5">
        <f t="shared" si="1"/>
        <v>66.03999999999999</v>
      </c>
      <c r="I16" s="5">
        <v>23.69</v>
      </c>
      <c r="J16" s="37">
        <v>0</v>
      </c>
      <c r="K16" s="5">
        <f t="shared" si="2"/>
        <v>23.69</v>
      </c>
      <c r="L16" s="5">
        <f t="shared" si="3"/>
        <v>76.31</v>
      </c>
      <c r="M16" s="5">
        <v>34.81</v>
      </c>
      <c r="N16" s="37">
        <v>21</v>
      </c>
      <c r="O16" s="37">
        <v>0</v>
      </c>
      <c r="P16" s="37">
        <f t="shared" si="4"/>
        <v>21</v>
      </c>
      <c r="Q16" s="5">
        <v>36.89</v>
      </c>
      <c r="R16" s="37">
        <v>7</v>
      </c>
      <c r="S16" s="37">
        <v>2</v>
      </c>
      <c r="T16" s="37">
        <f t="shared" si="5"/>
        <v>9</v>
      </c>
      <c r="U16" s="5">
        <f t="shared" si="6"/>
        <v>172.35</v>
      </c>
      <c r="V16" s="9">
        <v>14</v>
      </c>
    </row>
    <row r="17" spans="1:22" ht="12.75">
      <c r="A17" s="4">
        <v>6527</v>
      </c>
      <c r="B17" s="1" t="s">
        <v>12</v>
      </c>
      <c r="C17" s="1" t="s">
        <v>13</v>
      </c>
      <c r="D17" s="1" t="s">
        <v>50</v>
      </c>
      <c r="E17" s="5">
        <v>48.84</v>
      </c>
      <c r="F17" s="37">
        <v>15</v>
      </c>
      <c r="G17" s="5">
        <f t="shared" si="0"/>
        <v>63.84</v>
      </c>
      <c r="H17" s="5">
        <f t="shared" si="1"/>
        <v>56.16</v>
      </c>
      <c r="I17" s="5">
        <v>27.13</v>
      </c>
      <c r="J17" s="37">
        <v>0</v>
      </c>
      <c r="K17" s="5">
        <f t="shared" si="2"/>
        <v>27.13</v>
      </c>
      <c r="L17" s="5">
        <f t="shared" si="3"/>
        <v>72.87</v>
      </c>
      <c r="M17" s="5">
        <v>36.49</v>
      </c>
      <c r="N17" s="37">
        <v>19</v>
      </c>
      <c r="O17" s="37">
        <v>0</v>
      </c>
      <c r="P17" s="37">
        <f t="shared" si="4"/>
        <v>19</v>
      </c>
      <c r="Q17" s="5">
        <v>35.54</v>
      </c>
      <c r="R17" s="37">
        <v>9</v>
      </c>
      <c r="S17" s="37">
        <v>14</v>
      </c>
      <c r="T17" s="37">
        <f t="shared" si="5"/>
        <v>23</v>
      </c>
      <c r="U17" s="5">
        <f t="shared" si="6"/>
        <v>171.03</v>
      </c>
      <c r="V17" s="9">
        <v>15</v>
      </c>
    </row>
    <row r="18" spans="1:22" s="63" customFormat="1" ht="12.75">
      <c r="A18" s="69">
        <v>6515</v>
      </c>
      <c r="B18" s="63" t="s">
        <v>133</v>
      </c>
      <c r="C18" s="63" t="s">
        <v>134</v>
      </c>
      <c r="D18" s="64" t="s">
        <v>135</v>
      </c>
      <c r="E18" s="65">
        <v>39.37</v>
      </c>
      <c r="F18" s="66">
        <v>0</v>
      </c>
      <c r="G18" s="65">
        <f t="shared" si="0"/>
        <v>39.37</v>
      </c>
      <c r="H18" s="65">
        <f t="shared" si="1"/>
        <v>80.63</v>
      </c>
      <c r="I18" s="65">
        <v>32.39</v>
      </c>
      <c r="J18" s="66">
        <v>5</v>
      </c>
      <c r="K18" s="65">
        <f t="shared" si="2"/>
        <v>37.39</v>
      </c>
      <c r="L18" s="65">
        <f t="shared" si="3"/>
        <v>62.61</v>
      </c>
      <c r="M18" s="65">
        <v>39.78</v>
      </c>
      <c r="N18" s="66">
        <v>13</v>
      </c>
      <c r="O18" s="66">
        <v>0</v>
      </c>
      <c r="P18" s="66">
        <f t="shared" si="4"/>
        <v>13</v>
      </c>
      <c r="Q18" s="65">
        <v>39.34</v>
      </c>
      <c r="R18" s="66">
        <v>7</v>
      </c>
      <c r="S18" s="66">
        <v>5</v>
      </c>
      <c r="T18" s="66">
        <f t="shared" si="5"/>
        <v>12</v>
      </c>
      <c r="U18" s="65">
        <f t="shared" si="6"/>
        <v>168.24</v>
      </c>
      <c r="V18" s="70">
        <v>16</v>
      </c>
    </row>
    <row r="19" spans="1:22" ht="12.75">
      <c r="A19" s="4">
        <v>6502</v>
      </c>
      <c r="B19" s="1" t="s">
        <v>110</v>
      </c>
      <c r="C19" s="1" t="s">
        <v>111</v>
      </c>
      <c r="D19" s="1" t="s">
        <v>8</v>
      </c>
      <c r="E19" s="5">
        <v>35.99</v>
      </c>
      <c r="F19" s="37">
        <v>20</v>
      </c>
      <c r="G19" s="5">
        <f t="shared" si="0"/>
        <v>55.99</v>
      </c>
      <c r="H19" s="5">
        <f t="shared" si="1"/>
        <v>64.00999999999999</v>
      </c>
      <c r="I19" s="5">
        <v>23.74</v>
      </c>
      <c r="J19" s="37">
        <v>5</v>
      </c>
      <c r="K19" s="5">
        <f t="shared" si="2"/>
        <v>28.74</v>
      </c>
      <c r="L19" s="5">
        <f t="shared" si="3"/>
        <v>71.26</v>
      </c>
      <c r="M19" s="5">
        <v>34.04</v>
      </c>
      <c r="N19" s="37">
        <v>19</v>
      </c>
      <c r="O19" s="37">
        <v>0</v>
      </c>
      <c r="P19" s="37">
        <f t="shared" si="4"/>
        <v>19</v>
      </c>
      <c r="Q19" s="5">
        <v>17.64</v>
      </c>
      <c r="R19" s="37">
        <v>5</v>
      </c>
      <c r="S19" s="37">
        <v>2</v>
      </c>
      <c r="T19" s="37">
        <f t="shared" si="5"/>
        <v>7</v>
      </c>
      <c r="U19" s="5">
        <f t="shared" si="6"/>
        <v>161.26999999999998</v>
      </c>
      <c r="V19" s="9">
        <v>17</v>
      </c>
    </row>
    <row r="20" spans="1:22" ht="12.75">
      <c r="A20" s="4">
        <v>6520</v>
      </c>
      <c r="B20" s="1" t="s">
        <v>119</v>
      </c>
      <c r="C20" s="1" t="s">
        <v>120</v>
      </c>
      <c r="D20" s="1" t="s">
        <v>118</v>
      </c>
      <c r="E20" s="5">
        <v>42.4</v>
      </c>
      <c r="F20" s="37">
        <v>20</v>
      </c>
      <c r="G20" s="5">
        <f t="shared" si="0"/>
        <v>62.4</v>
      </c>
      <c r="H20" s="5">
        <f t="shared" si="1"/>
        <v>57.6</v>
      </c>
      <c r="I20" s="5">
        <v>27.42</v>
      </c>
      <c r="J20" s="37">
        <v>5</v>
      </c>
      <c r="K20" s="5">
        <f t="shared" si="2"/>
        <v>32.42</v>
      </c>
      <c r="L20" s="5">
        <f t="shared" si="3"/>
        <v>67.58</v>
      </c>
      <c r="M20" s="5">
        <v>36.51</v>
      </c>
      <c r="N20" s="37">
        <v>15</v>
      </c>
      <c r="O20" s="37">
        <v>0</v>
      </c>
      <c r="P20" s="37">
        <f t="shared" si="4"/>
        <v>15</v>
      </c>
      <c r="Q20" s="5">
        <v>39.18</v>
      </c>
      <c r="R20" s="37">
        <v>7</v>
      </c>
      <c r="S20" s="37">
        <v>14</v>
      </c>
      <c r="T20" s="37">
        <f t="shared" si="5"/>
        <v>21</v>
      </c>
      <c r="U20" s="5">
        <f t="shared" si="6"/>
        <v>161.18</v>
      </c>
      <c r="V20" s="9">
        <v>18</v>
      </c>
    </row>
    <row r="21" spans="1:22" ht="12.75">
      <c r="A21" s="4">
        <v>6507</v>
      </c>
      <c r="B21" s="1" t="s">
        <v>88</v>
      </c>
      <c r="C21" s="1" t="s">
        <v>128</v>
      </c>
      <c r="D21" s="1" t="s">
        <v>84</v>
      </c>
      <c r="E21" s="5">
        <v>43.41</v>
      </c>
      <c r="F21" s="37">
        <v>15</v>
      </c>
      <c r="G21" s="5">
        <f t="shared" si="0"/>
        <v>58.41</v>
      </c>
      <c r="H21" s="5">
        <f t="shared" si="1"/>
        <v>61.59</v>
      </c>
      <c r="I21" s="5">
        <v>28.69</v>
      </c>
      <c r="J21" s="37">
        <v>5</v>
      </c>
      <c r="K21" s="5">
        <f t="shared" si="2"/>
        <v>33.69</v>
      </c>
      <c r="L21" s="5">
        <f t="shared" si="3"/>
        <v>66.31</v>
      </c>
      <c r="M21" s="5">
        <v>54.65</v>
      </c>
      <c r="N21" s="37">
        <v>17</v>
      </c>
      <c r="O21" s="37">
        <v>0</v>
      </c>
      <c r="P21" s="37">
        <f t="shared" si="4"/>
        <v>17</v>
      </c>
      <c r="Q21" s="5">
        <v>30.14</v>
      </c>
      <c r="R21" s="37">
        <v>4</v>
      </c>
      <c r="S21" s="37">
        <v>5</v>
      </c>
      <c r="T21" s="37">
        <f t="shared" si="5"/>
        <v>9</v>
      </c>
      <c r="U21" s="5">
        <f t="shared" si="6"/>
        <v>153.9</v>
      </c>
      <c r="V21" s="9">
        <v>19</v>
      </c>
    </row>
    <row r="22" spans="1:22" ht="12.75">
      <c r="A22" s="54">
        <v>6525</v>
      </c>
      <c r="B22" s="1" t="s">
        <v>124</v>
      </c>
      <c r="C22" s="1" t="s">
        <v>125</v>
      </c>
      <c r="D22" s="1" t="s">
        <v>123</v>
      </c>
      <c r="E22" s="5">
        <v>48.85</v>
      </c>
      <c r="F22" s="37">
        <v>15</v>
      </c>
      <c r="G22" s="5">
        <f t="shared" si="0"/>
        <v>63.85</v>
      </c>
      <c r="H22" s="5">
        <f t="shared" si="1"/>
        <v>56.15</v>
      </c>
      <c r="I22" s="5">
        <v>30.65</v>
      </c>
      <c r="J22" s="37">
        <v>0</v>
      </c>
      <c r="K22" s="5">
        <f t="shared" si="2"/>
        <v>30.65</v>
      </c>
      <c r="L22" s="5">
        <f t="shared" si="3"/>
        <v>69.35</v>
      </c>
      <c r="M22" s="5">
        <v>38.27</v>
      </c>
      <c r="N22" s="37">
        <v>15</v>
      </c>
      <c r="O22" s="37">
        <v>0</v>
      </c>
      <c r="P22" s="37">
        <f t="shared" si="4"/>
        <v>15</v>
      </c>
      <c r="Q22" s="5">
        <v>34.72</v>
      </c>
      <c r="R22" s="37">
        <v>4</v>
      </c>
      <c r="S22" s="37">
        <v>0</v>
      </c>
      <c r="T22" s="37">
        <f t="shared" si="5"/>
        <v>4</v>
      </c>
      <c r="U22" s="5">
        <f t="shared" si="6"/>
        <v>144.5</v>
      </c>
      <c r="V22" s="9">
        <v>20</v>
      </c>
    </row>
    <row r="23" spans="1:27" s="63" customFormat="1" ht="12.75">
      <c r="A23" s="69">
        <v>6505</v>
      </c>
      <c r="B23" s="63" t="s">
        <v>139</v>
      </c>
      <c r="C23" s="63" t="s">
        <v>140</v>
      </c>
      <c r="D23" s="64" t="s">
        <v>141</v>
      </c>
      <c r="E23" s="65">
        <v>55.61</v>
      </c>
      <c r="F23" s="66">
        <v>25</v>
      </c>
      <c r="G23" s="65">
        <f t="shared" si="0"/>
        <v>80.61</v>
      </c>
      <c r="H23" s="65">
        <f t="shared" si="1"/>
        <v>39.39</v>
      </c>
      <c r="I23" s="65">
        <v>27.57</v>
      </c>
      <c r="J23" s="66">
        <v>5</v>
      </c>
      <c r="K23" s="65">
        <f t="shared" si="2"/>
        <v>32.57</v>
      </c>
      <c r="L23" s="65">
        <f t="shared" si="3"/>
        <v>67.43</v>
      </c>
      <c r="M23" s="65">
        <v>43.72</v>
      </c>
      <c r="N23" s="66">
        <v>19</v>
      </c>
      <c r="O23" s="66">
        <v>0</v>
      </c>
      <c r="P23" s="66">
        <f t="shared" si="4"/>
        <v>19</v>
      </c>
      <c r="Q23" s="65">
        <v>30.01</v>
      </c>
      <c r="R23" s="66">
        <v>7</v>
      </c>
      <c r="S23" s="66">
        <v>0</v>
      </c>
      <c r="T23" s="66">
        <f t="shared" si="5"/>
        <v>7</v>
      </c>
      <c r="U23" s="65">
        <f t="shared" si="6"/>
        <v>132.82</v>
      </c>
      <c r="V23" s="70">
        <v>21</v>
      </c>
      <c r="W23" s="65"/>
      <c r="X23" s="65"/>
      <c r="Y23" s="66"/>
      <c r="Z23" s="65"/>
      <c r="AA23" s="79"/>
    </row>
    <row r="24" spans="1:22" ht="12.75">
      <c r="A24" s="4">
        <v>6504</v>
      </c>
      <c r="B24" s="1" t="s">
        <v>9</v>
      </c>
      <c r="C24" s="1" t="s">
        <v>19</v>
      </c>
      <c r="D24" s="1" t="s">
        <v>103</v>
      </c>
      <c r="E24" s="5"/>
      <c r="F24" s="37">
        <v>120</v>
      </c>
      <c r="G24" s="5">
        <f t="shared" si="0"/>
        <v>120</v>
      </c>
      <c r="H24" s="5">
        <f t="shared" si="1"/>
        <v>0</v>
      </c>
      <c r="I24" s="5">
        <v>23.2</v>
      </c>
      <c r="J24" s="37">
        <v>10</v>
      </c>
      <c r="K24" s="5">
        <f t="shared" si="2"/>
        <v>33.2</v>
      </c>
      <c r="L24" s="5">
        <f t="shared" si="3"/>
        <v>66.8</v>
      </c>
      <c r="M24" s="5">
        <v>35.38</v>
      </c>
      <c r="N24" s="37">
        <v>18</v>
      </c>
      <c r="O24" s="37">
        <v>2</v>
      </c>
      <c r="P24" s="37">
        <f t="shared" si="4"/>
        <v>36</v>
      </c>
      <c r="Q24" s="5">
        <v>37.34</v>
      </c>
      <c r="R24" s="37">
        <v>10</v>
      </c>
      <c r="S24" s="37">
        <v>20</v>
      </c>
      <c r="T24" s="37">
        <f t="shared" si="5"/>
        <v>30</v>
      </c>
      <c r="U24" s="5">
        <f t="shared" si="6"/>
        <v>132.8</v>
      </c>
      <c r="V24" s="9">
        <v>22</v>
      </c>
    </row>
    <row r="25" spans="1:22" ht="12.75">
      <c r="A25" s="4">
        <v>6509</v>
      </c>
      <c r="B25" s="1" t="s">
        <v>116</v>
      </c>
      <c r="C25" s="1" t="s">
        <v>117</v>
      </c>
      <c r="D25" s="1" t="s">
        <v>118</v>
      </c>
      <c r="E25" s="5">
        <v>42.03</v>
      </c>
      <c r="F25" s="37">
        <v>40</v>
      </c>
      <c r="G25" s="5">
        <f t="shared" si="0"/>
        <v>82.03</v>
      </c>
      <c r="H25" s="5">
        <f t="shared" si="1"/>
        <v>37.97</v>
      </c>
      <c r="I25" s="5">
        <v>24.5</v>
      </c>
      <c r="J25" s="37">
        <v>15</v>
      </c>
      <c r="K25" s="5">
        <f t="shared" si="2"/>
        <v>39.5</v>
      </c>
      <c r="L25" s="5">
        <f t="shared" si="3"/>
        <v>60.5</v>
      </c>
      <c r="M25" s="5">
        <v>35.55</v>
      </c>
      <c r="N25" s="37">
        <v>13</v>
      </c>
      <c r="O25" s="37">
        <v>2</v>
      </c>
      <c r="P25" s="37">
        <f t="shared" si="4"/>
        <v>26</v>
      </c>
      <c r="Q25" s="5">
        <v>20.8</v>
      </c>
      <c r="R25" s="37">
        <v>0</v>
      </c>
      <c r="S25" s="37">
        <v>2</v>
      </c>
      <c r="T25" s="37">
        <f t="shared" si="5"/>
        <v>2</v>
      </c>
      <c r="U25" s="5">
        <f t="shared" si="6"/>
        <v>126.47</v>
      </c>
      <c r="V25" s="9">
        <v>23</v>
      </c>
    </row>
    <row r="26" spans="1:22" ht="12.75">
      <c r="A26" s="4">
        <v>6511</v>
      </c>
      <c r="B26" s="1" t="s">
        <v>45</v>
      </c>
      <c r="C26" s="1" t="s">
        <v>104</v>
      </c>
      <c r="D26" s="1" t="s">
        <v>105</v>
      </c>
      <c r="E26" s="5">
        <v>38.1</v>
      </c>
      <c r="F26" s="37">
        <v>5</v>
      </c>
      <c r="G26" s="5">
        <f t="shared" si="0"/>
        <v>43.1</v>
      </c>
      <c r="H26" s="5">
        <f t="shared" si="1"/>
        <v>76.9</v>
      </c>
      <c r="I26" s="5"/>
      <c r="J26" s="37">
        <v>100</v>
      </c>
      <c r="K26" s="5">
        <f t="shared" si="2"/>
        <v>100</v>
      </c>
      <c r="L26" s="5">
        <f t="shared" si="3"/>
        <v>0</v>
      </c>
      <c r="M26" s="5">
        <v>41.32</v>
      </c>
      <c r="N26" s="37">
        <v>18</v>
      </c>
      <c r="O26" s="37">
        <v>0</v>
      </c>
      <c r="P26" s="37">
        <f t="shared" si="4"/>
        <v>18</v>
      </c>
      <c r="Q26" s="5">
        <v>25.01</v>
      </c>
      <c r="R26" s="37">
        <v>10</v>
      </c>
      <c r="S26" s="37">
        <v>5</v>
      </c>
      <c r="T26" s="37">
        <f t="shared" si="5"/>
        <v>15</v>
      </c>
      <c r="U26" s="5">
        <f t="shared" si="6"/>
        <v>109.9</v>
      </c>
      <c r="V26" s="9">
        <v>24</v>
      </c>
    </row>
    <row r="27" spans="1:22" ht="12.75">
      <c r="A27" s="4">
        <v>6521</v>
      </c>
      <c r="B27" s="1" t="s">
        <v>70</v>
      </c>
      <c r="C27" s="1" t="s">
        <v>74</v>
      </c>
      <c r="D27" s="1" t="s">
        <v>5</v>
      </c>
      <c r="E27" s="5">
        <v>42.73</v>
      </c>
      <c r="F27" s="37">
        <v>10</v>
      </c>
      <c r="G27" s="5">
        <f t="shared" si="0"/>
        <v>52.73</v>
      </c>
      <c r="H27" s="5">
        <f t="shared" si="1"/>
        <v>67.27000000000001</v>
      </c>
      <c r="I27" s="5"/>
      <c r="J27" s="37">
        <v>100</v>
      </c>
      <c r="K27" s="5">
        <f t="shared" si="2"/>
        <v>100</v>
      </c>
      <c r="L27" s="5">
        <f t="shared" si="3"/>
        <v>0</v>
      </c>
      <c r="M27" s="5">
        <v>37.9</v>
      </c>
      <c r="N27" s="37">
        <v>14</v>
      </c>
      <c r="O27" s="37">
        <v>0</v>
      </c>
      <c r="P27" s="37">
        <f t="shared" si="4"/>
        <v>14</v>
      </c>
      <c r="Q27" s="5">
        <v>32.49</v>
      </c>
      <c r="R27" s="37">
        <v>5</v>
      </c>
      <c r="S27" s="37">
        <v>20</v>
      </c>
      <c r="T27" s="37">
        <f t="shared" si="5"/>
        <v>25</v>
      </c>
      <c r="U27" s="5">
        <f t="shared" si="6"/>
        <v>106.27000000000001</v>
      </c>
      <c r="V27" s="9">
        <v>25</v>
      </c>
    </row>
    <row r="28" spans="1:22" s="63" customFormat="1" ht="12.75">
      <c r="A28" s="69">
        <v>6524</v>
      </c>
      <c r="B28" s="68" t="s">
        <v>142</v>
      </c>
      <c r="C28" s="63" t="s">
        <v>143</v>
      </c>
      <c r="D28" s="64" t="s">
        <v>141</v>
      </c>
      <c r="E28" s="65"/>
      <c r="F28" s="66">
        <v>120</v>
      </c>
      <c r="G28" s="65">
        <f t="shared" si="0"/>
        <v>120</v>
      </c>
      <c r="H28" s="65">
        <f t="shared" si="1"/>
        <v>0</v>
      </c>
      <c r="I28" s="65">
        <v>30.89</v>
      </c>
      <c r="J28" s="66">
        <v>5</v>
      </c>
      <c r="K28" s="65">
        <f t="shared" si="2"/>
        <v>35.89</v>
      </c>
      <c r="L28" s="65">
        <f t="shared" si="3"/>
        <v>64.11</v>
      </c>
      <c r="M28" s="65">
        <v>43.8</v>
      </c>
      <c r="N28" s="66">
        <v>13</v>
      </c>
      <c r="O28" s="66">
        <v>0</v>
      </c>
      <c r="P28" s="66">
        <f t="shared" si="4"/>
        <v>13</v>
      </c>
      <c r="Q28" s="65">
        <v>35.55</v>
      </c>
      <c r="R28" s="66">
        <v>10</v>
      </c>
      <c r="S28" s="66">
        <v>14</v>
      </c>
      <c r="T28" s="66">
        <f t="shared" si="5"/>
        <v>24</v>
      </c>
      <c r="U28" s="65">
        <f t="shared" si="6"/>
        <v>101.11</v>
      </c>
      <c r="V28" s="70">
        <v>26</v>
      </c>
    </row>
    <row r="29" spans="1:22" ht="12.75">
      <c r="A29" s="54">
        <v>6516</v>
      </c>
      <c r="B29" t="s">
        <v>17</v>
      </c>
      <c r="C29" t="s">
        <v>132</v>
      </c>
      <c r="D29" s="1" t="s">
        <v>131</v>
      </c>
      <c r="E29" s="5">
        <v>41.63</v>
      </c>
      <c r="F29" s="37">
        <v>5</v>
      </c>
      <c r="G29" s="5">
        <f t="shared" si="0"/>
        <v>46.63</v>
      </c>
      <c r="H29" s="5">
        <f t="shared" si="1"/>
        <v>73.37</v>
      </c>
      <c r="I29" s="5"/>
      <c r="J29" s="37">
        <v>100</v>
      </c>
      <c r="K29" s="5">
        <f t="shared" si="2"/>
        <v>100</v>
      </c>
      <c r="L29" s="5">
        <f t="shared" si="3"/>
        <v>0</v>
      </c>
      <c r="M29" s="5">
        <v>40.33</v>
      </c>
      <c r="N29" s="37">
        <v>13</v>
      </c>
      <c r="O29" s="37">
        <v>0</v>
      </c>
      <c r="P29" s="37">
        <f t="shared" si="4"/>
        <v>13</v>
      </c>
      <c r="Q29" s="5">
        <v>12.63</v>
      </c>
      <c r="R29" s="37">
        <v>0</v>
      </c>
      <c r="S29" s="37">
        <v>0</v>
      </c>
      <c r="T29" s="37">
        <f t="shared" si="5"/>
        <v>0</v>
      </c>
      <c r="U29" s="5">
        <f t="shared" si="6"/>
        <v>86.37</v>
      </c>
      <c r="V29" s="9">
        <v>27</v>
      </c>
    </row>
    <row r="30" spans="1:22" ht="12.75">
      <c r="A30" s="54">
        <v>6508</v>
      </c>
      <c r="B30" t="s">
        <v>129</v>
      </c>
      <c r="C30" t="s">
        <v>130</v>
      </c>
      <c r="D30" s="1" t="s">
        <v>131</v>
      </c>
      <c r="E30" s="5"/>
      <c r="F30" s="37">
        <v>120</v>
      </c>
      <c r="G30" s="5">
        <f t="shared" si="0"/>
        <v>120</v>
      </c>
      <c r="H30" s="5">
        <f t="shared" si="1"/>
        <v>0</v>
      </c>
      <c r="I30" s="5"/>
      <c r="J30" s="37">
        <v>100</v>
      </c>
      <c r="K30" s="5">
        <f t="shared" si="2"/>
        <v>100</v>
      </c>
      <c r="L30" s="5">
        <f t="shared" si="3"/>
        <v>0</v>
      </c>
      <c r="M30" s="5">
        <v>39.59</v>
      </c>
      <c r="N30" s="37">
        <v>9</v>
      </c>
      <c r="O30" s="37">
        <v>0</v>
      </c>
      <c r="P30" s="37">
        <f t="shared" si="4"/>
        <v>9</v>
      </c>
      <c r="Q30" s="5">
        <v>50.74</v>
      </c>
      <c r="R30" s="37">
        <v>10</v>
      </c>
      <c r="S30" s="37">
        <v>0</v>
      </c>
      <c r="T30" s="37">
        <f t="shared" si="5"/>
        <v>10</v>
      </c>
      <c r="U30" s="5">
        <f t="shared" si="6"/>
        <v>19</v>
      </c>
      <c r="V30" s="9">
        <v>28</v>
      </c>
    </row>
    <row r="31" spans="1:22" ht="12.75">
      <c r="A31" s="54"/>
      <c r="B31" s="10"/>
      <c r="E31" s="5"/>
      <c r="F31" s="37"/>
      <c r="G31" s="5"/>
      <c r="H31" s="5"/>
      <c r="I31" s="5"/>
      <c r="J31" s="3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2.75">
      <c r="A32" s="54"/>
      <c r="B32" s="10"/>
      <c r="E32" s="5"/>
      <c r="F32" s="37"/>
      <c r="G32" s="5"/>
      <c r="H32" s="5"/>
      <c r="I32" s="5"/>
      <c r="J32" s="3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2.75">
      <c r="A33" s="54"/>
      <c r="B33" s="10"/>
      <c r="E33" s="5"/>
      <c r="F33" s="37"/>
      <c r="G33" s="5"/>
      <c r="H33" s="5"/>
      <c r="I33" s="5"/>
      <c r="J33" s="3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2.75">
      <c r="A34" s="54"/>
      <c r="E34" s="59"/>
      <c r="F34" s="59"/>
      <c r="G34" s="59"/>
      <c r="H34" s="59"/>
      <c r="I34" s="60"/>
      <c r="J34" s="59"/>
      <c r="K34" s="36"/>
      <c r="L34" s="36"/>
      <c r="M34" s="59"/>
      <c r="N34" s="59"/>
      <c r="O34" s="59"/>
      <c r="P34" s="59"/>
      <c r="Q34" s="59"/>
      <c r="R34" s="5"/>
      <c r="S34" s="5"/>
      <c r="T34" s="5"/>
      <c r="U34" s="5"/>
      <c r="V34" s="5"/>
    </row>
    <row r="35" spans="5:21" ht="12.75">
      <c r="E35" s="59" t="s">
        <v>33</v>
      </c>
      <c r="F35" s="59"/>
      <c r="G35" s="59"/>
      <c r="H35" s="59"/>
      <c r="I35" s="59" t="s">
        <v>34</v>
      </c>
      <c r="J35" s="59"/>
      <c r="K35" s="59"/>
      <c r="L35" s="59"/>
      <c r="M35" s="2"/>
      <c r="N35" s="2"/>
      <c r="O35" s="59" t="s">
        <v>38</v>
      </c>
      <c r="P35" s="59"/>
      <c r="Q35" s="59"/>
      <c r="R35" s="59"/>
      <c r="S35" s="59"/>
      <c r="T35" s="5"/>
      <c r="U35" s="5"/>
    </row>
    <row r="36" spans="1:19" ht="38.25">
      <c r="A36" s="2" t="s">
        <v>0</v>
      </c>
      <c r="B36" s="2" t="s">
        <v>1</v>
      </c>
      <c r="C36" s="2" t="s">
        <v>2</v>
      </c>
      <c r="D36" s="3" t="s">
        <v>4</v>
      </c>
      <c r="E36" s="3" t="s">
        <v>22</v>
      </c>
      <c r="F36" s="3" t="s">
        <v>23</v>
      </c>
      <c r="G36" s="2" t="s">
        <v>24</v>
      </c>
      <c r="H36" s="2" t="s">
        <v>25</v>
      </c>
      <c r="I36" s="3" t="s">
        <v>22</v>
      </c>
      <c r="J36" s="3" t="s">
        <v>23</v>
      </c>
      <c r="K36" s="2" t="s">
        <v>24</v>
      </c>
      <c r="L36" s="2" t="s">
        <v>26</v>
      </c>
      <c r="M36" s="53" t="s">
        <v>87</v>
      </c>
      <c r="N36" s="38" t="s">
        <v>32</v>
      </c>
      <c r="O36" s="2" t="s">
        <v>22</v>
      </c>
      <c r="P36" s="2" t="s">
        <v>37</v>
      </c>
      <c r="Q36" s="2" t="s">
        <v>23</v>
      </c>
      <c r="R36" s="2" t="s">
        <v>24</v>
      </c>
      <c r="S36" s="2" t="s">
        <v>32</v>
      </c>
    </row>
    <row r="37" spans="1:20" ht="12.75">
      <c r="A37" s="4">
        <v>6523</v>
      </c>
      <c r="B37" s="1" t="s">
        <v>100</v>
      </c>
      <c r="C37" s="1" t="s">
        <v>3</v>
      </c>
      <c r="D37" s="1" t="s">
        <v>15</v>
      </c>
      <c r="E37" s="5">
        <v>32.95</v>
      </c>
      <c r="F37" s="37">
        <v>5</v>
      </c>
      <c r="G37" s="5">
        <f aca="true" t="shared" si="7" ref="G37:G45">SUM(E37:F37)</f>
        <v>37.95</v>
      </c>
      <c r="H37" s="5">
        <f aca="true" t="shared" si="8" ref="H37:H64">120-G37</f>
        <v>82.05</v>
      </c>
      <c r="I37" s="5">
        <v>22.51</v>
      </c>
      <c r="J37" s="37">
        <v>5</v>
      </c>
      <c r="K37" s="5">
        <f aca="true" t="shared" si="9" ref="K37:K63">SUM(I37:J37)</f>
        <v>27.51</v>
      </c>
      <c r="L37" s="5">
        <f aca="true" t="shared" si="10" ref="L37:L64">100-K37</f>
        <v>72.49</v>
      </c>
      <c r="M37" s="5">
        <f aca="true" t="shared" si="11" ref="M37:M63">SUM(H37,L37)</f>
        <v>154.54</v>
      </c>
      <c r="N37" s="39">
        <v>3</v>
      </c>
      <c r="O37" s="5">
        <v>36.5</v>
      </c>
      <c r="P37">
        <f aca="true" t="shared" si="12" ref="P37:P48">IF(O37=0,120,IF(O37&gt;71,120,IF(O37&lt;47,0,IF(71&gt;O37&gt;47,O37-47))))</f>
        <v>0</v>
      </c>
      <c r="Q37">
        <v>0</v>
      </c>
      <c r="R37">
        <f aca="true" t="shared" si="13" ref="R37:R64">SUM(P37:Q37)</f>
        <v>0</v>
      </c>
      <c r="S37" s="8">
        <v>1</v>
      </c>
      <c r="T37" s="5"/>
    </row>
    <row r="38" spans="1:20" ht="12.75">
      <c r="A38" s="4">
        <v>6522</v>
      </c>
      <c r="B38" s="1" t="s">
        <v>6</v>
      </c>
      <c r="C38" s="1" t="s">
        <v>7</v>
      </c>
      <c r="D38" s="1" t="s">
        <v>72</v>
      </c>
      <c r="E38" s="5">
        <v>32.71</v>
      </c>
      <c r="F38" s="37">
        <v>5</v>
      </c>
      <c r="G38" s="5">
        <f t="shared" si="7"/>
        <v>37.71</v>
      </c>
      <c r="H38" s="5">
        <f t="shared" si="8"/>
        <v>82.28999999999999</v>
      </c>
      <c r="I38" s="5">
        <v>23.32</v>
      </c>
      <c r="J38" s="37">
        <v>5</v>
      </c>
      <c r="K38" s="5">
        <f t="shared" si="9"/>
        <v>28.32</v>
      </c>
      <c r="L38" s="5">
        <f t="shared" si="10"/>
        <v>71.68</v>
      </c>
      <c r="M38" s="5">
        <f t="shared" si="11"/>
        <v>153.97</v>
      </c>
      <c r="N38" s="39">
        <v>4</v>
      </c>
      <c r="O38" s="5">
        <v>36.7</v>
      </c>
      <c r="P38">
        <f t="shared" si="12"/>
        <v>0</v>
      </c>
      <c r="Q38">
        <v>0</v>
      </c>
      <c r="R38">
        <f t="shared" si="13"/>
        <v>0</v>
      </c>
      <c r="S38" s="8">
        <v>2</v>
      </c>
      <c r="T38" s="5"/>
    </row>
    <row r="39" spans="1:20" ht="12.75">
      <c r="A39" s="4">
        <v>6528</v>
      </c>
      <c r="B39" s="1" t="s">
        <v>106</v>
      </c>
      <c r="C39" s="1" t="s">
        <v>107</v>
      </c>
      <c r="D39" s="1" t="s">
        <v>108</v>
      </c>
      <c r="E39" s="5">
        <v>35.62</v>
      </c>
      <c r="F39" s="37">
        <v>10</v>
      </c>
      <c r="G39" s="5">
        <f t="shared" si="7"/>
        <v>45.62</v>
      </c>
      <c r="H39" s="5">
        <f t="shared" si="8"/>
        <v>74.38</v>
      </c>
      <c r="I39" s="5">
        <v>23.07</v>
      </c>
      <c r="J39" s="37">
        <v>0</v>
      </c>
      <c r="K39" s="5">
        <f t="shared" si="9"/>
        <v>23.07</v>
      </c>
      <c r="L39" s="5">
        <f t="shared" si="10"/>
        <v>76.93</v>
      </c>
      <c r="M39" s="5">
        <f t="shared" si="11"/>
        <v>151.31</v>
      </c>
      <c r="N39" s="39">
        <v>6</v>
      </c>
      <c r="O39" s="5">
        <v>37.7</v>
      </c>
      <c r="P39">
        <f t="shared" si="12"/>
        <v>0</v>
      </c>
      <c r="Q39">
        <v>0</v>
      </c>
      <c r="R39">
        <f t="shared" si="13"/>
        <v>0</v>
      </c>
      <c r="S39" s="8">
        <v>3</v>
      </c>
      <c r="T39" s="5"/>
    </row>
    <row r="40" spans="1:20" s="63" customFormat="1" ht="12.75">
      <c r="A40" s="69">
        <v>6501</v>
      </c>
      <c r="B40" s="63" t="s">
        <v>136</v>
      </c>
      <c r="C40" s="63" t="s">
        <v>137</v>
      </c>
      <c r="D40" s="64" t="s">
        <v>138</v>
      </c>
      <c r="E40" s="65">
        <v>34.99</v>
      </c>
      <c r="F40" s="66">
        <v>0</v>
      </c>
      <c r="G40" s="65">
        <f t="shared" si="7"/>
        <v>34.99</v>
      </c>
      <c r="H40" s="65">
        <f t="shared" si="8"/>
        <v>85.00999999999999</v>
      </c>
      <c r="I40" s="65">
        <v>23.03</v>
      </c>
      <c r="J40" s="66">
        <v>5</v>
      </c>
      <c r="K40" s="65">
        <f t="shared" si="9"/>
        <v>28.03</v>
      </c>
      <c r="L40" s="65">
        <f t="shared" si="10"/>
        <v>71.97</v>
      </c>
      <c r="M40" s="65">
        <f t="shared" si="11"/>
        <v>156.98</v>
      </c>
      <c r="N40" s="67">
        <v>2</v>
      </c>
      <c r="O40" s="65">
        <v>39.35</v>
      </c>
      <c r="P40" s="63">
        <f t="shared" si="12"/>
        <v>0</v>
      </c>
      <c r="Q40" s="63">
        <v>0</v>
      </c>
      <c r="R40" s="63">
        <f>SUM(P40:Q40)</f>
        <v>0</v>
      </c>
      <c r="S40" s="68">
        <v>4</v>
      </c>
      <c r="T40" s="65"/>
    </row>
    <row r="41" spans="1:20" ht="12.75">
      <c r="A41" s="4">
        <v>6518</v>
      </c>
      <c r="B41" s="1" t="s">
        <v>9</v>
      </c>
      <c r="C41" s="1" t="s">
        <v>10</v>
      </c>
      <c r="D41" s="1" t="s">
        <v>99</v>
      </c>
      <c r="E41" s="5">
        <v>37.14</v>
      </c>
      <c r="F41" s="37">
        <v>0</v>
      </c>
      <c r="G41" s="5">
        <f t="shared" si="7"/>
        <v>37.14</v>
      </c>
      <c r="H41" s="5">
        <f t="shared" si="8"/>
        <v>82.86</v>
      </c>
      <c r="I41" s="5">
        <v>26.04</v>
      </c>
      <c r="J41" s="37">
        <v>5</v>
      </c>
      <c r="K41" s="5">
        <f t="shared" si="9"/>
        <v>31.04</v>
      </c>
      <c r="L41" s="5">
        <f t="shared" si="10"/>
        <v>68.96000000000001</v>
      </c>
      <c r="M41" s="5">
        <f t="shared" si="11"/>
        <v>151.82</v>
      </c>
      <c r="N41" s="39">
        <v>5</v>
      </c>
      <c r="O41" s="5">
        <v>41.26</v>
      </c>
      <c r="P41">
        <f t="shared" si="12"/>
        <v>0</v>
      </c>
      <c r="Q41">
        <v>0</v>
      </c>
      <c r="R41">
        <f t="shared" si="13"/>
        <v>0</v>
      </c>
      <c r="S41" s="10">
        <v>5</v>
      </c>
      <c r="T41" s="5"/>
    </row>
    <row r="42" spans="1:20" ht="12.75">
      <c r="A42" s="4">
        <v>6514</v>
      </c>
      <c r="B42" s="1" t="s">
        <v>21</v>
      </c>
      <c r="C42" s="1" t="s">
        <v>71</v>
      </c>
      <c r="D42" s="1" t="s">
        <v>42</v>
      </c>
      <c r="E42" s="5">
        <v>36.38</v>
      </c>
      <c r="F42" s="37">
        <v>5</v>
      </c>
      <c r="G42" s="5">
        <f t="shared" si="7"/>
        <v>41.38</v>
      </c>
      <c r="H42" s="5">
        <f t="shared" si="8"/>
        <v>78.62</v>
      </c>
      <c r="I42" s="5">
        <v>24.15</v>
      </c>
      <c r="J42" s="37">
        <v>5</v>
      </c>
      <c r="K42" s="5">
        <f t="shared" si="9"/>
        <v>29.15</v>
      </c>
      <c r="L42" s="5">
        <f t="shared" si="10"/>
        <v>70.85</v>
      </c>
      <c r="M42" s="5">
        <f t="shared" si="11"/>
        <v>149.47</v>
      </c>
      <c r="N42" s="39">
        <v>7</v>
      </c>
      <c r="O42" s="5">
        <v>42.09</v>
      </c>
      <c r="P42">
        <f t="shared" si="12"/>
        <v>0</v>
      </c>
      <c r="Q42">
        <v>5</v>
      </c>
      <c r="R42">
        <f t="shared" si="13"/>
        <v>5</v>
      </c>
      <c r="S42" s="10">
        <v>6</v>
      </c>
      <c r="T42" s="5"/>
    </row>
    <row r="43" spans="1:19" ht="12.75">
      <c r="A43" s="4">
        <v>6510</v>
      </c>
      <c r="B43" s="1" t="s">
        <v>70</v>
      </c>
      <c r="C43" s="1" t="s">
        <v>11</v>
      </c>
      <c r="D43" s="1" t="s">
        <v>14</v>
      </c>
      <c r="E43" s="5">
        <v>35.14</v>
      </c>
      <c r="F43" s="37">
        <v>0</v>
      </c>
      <c r="G43" s="5">
        <f t="shared" si="7"/>
        <v>35.14</v>
      </c>
      <c r="H43" s="5">
        <f t="shared" si="8"/>
        <v>84.86</v>
      </c>
      <c r="I43" s="5">
        <v>24.28</v>
      </c>
      <c r="J43" s="37">
        <v>0</v>
      </c>
      <c r="K43" s="5">
        <f t="shared" si="9"/>
        <v>24.28</v>
      </c>
      <c r="L43" s="5">
        <f t="shared" si="10"/>
        <v>75.72</v>
      </c>
      <c r="M43" s="5">
        <f t="shared" si="11"/>
        <v>160.57999999999998</v>
      </c>
      <c r="N43" s="39">
        <v>1</v>
      </c>
      <c r="O43" s="5">
        <v>38.98</v>
      </c>
      <c r="P43">
        <f>IF(O43=0,120,IF(O43&gt;71,120,IF(O43&lt;47,0,IF(71&gt;O43&gt;47,O43-47))))</f>
        <v>0</v>
      </c>
      <c r="Q43">
        <v>10</v>
      </c>
      <c r="R43">
        <f>SUM(P43:Q43)</f>
        <v>10</v>
      </c>
      <c r="S43" s="10">
        <v>7</v>
      </c>
    </row>
    <row r="44" spans="1:19" ht="12.75">
      <c r="A44" s="54">
        <v>6503</v>
      </c>
      <c r="B44" t="s">
        <v>126</v>
      </c>
      <c r="C44" t="s">
        <v>127</v>
      </c>
      <c r="D44" s="1" t="s">
        <v>84</v>
      </c>
      <c r="E44" s="5">
        <v>43.24</v>
      </c>
      <c r="F44" s="37">
        <v>10</v>
      </c>
      <c r="G44" s="5">
        <f t="shared" si="7"/>
        <v>53.24</v>
      </c>
      <c r="H44" s="5">
        <f t="shared" si="8"/>
        <v>66.75999999999999</v>
      </c>
      <c r="I44" s="5">
        <v>26.01</v>
      </c>
      <c r="J44" s="37">
        <v>0</v>
      </c>
      <c r="K44" s="5">
        <f>SUM(I44:J44)</f>
        <v>26.01</v>
      </c>
      <c r="L44" s="5">
        <f t="shared" si="10"/>
        <v>73.99</v>
      </c>
      <c r="M44" s="5">
        <f t="shared" si="11"/>
        <v>140.75</v>
      </c>
      <c r="N44" s="39">
        <v>12</v>
      </c>
      <c r="O44" s="5">
        <v>44.58</v>
      </c>
      <c r="P44">
        <f t="shared" si="12"/>
        <v>0</v>
      </c>
      <c r="Q44" s="37">
        <v>10</v>
      </c>
      <c r="R44">
        <f t="shared" si="13"/>
        <v>10</v>
      </c>
      <c r="S44" s="10">
        <v>8</v>
      </c>
    </row>
    <row r="45" spans="1:19" s="63" customFormat="1" ht="12.75">
      <c r="A45" s="69">
        <v>6515</v>
      </c>
      <c r="B45" s="63" t="s">
        <v>133</v>
      </c>
      <c r="C45" s="63" t="s">
        <v>134</v>
      </c>
      <c r="D45" s="64" t="s">
        <v>135</v>
      </c>
      <c r="E45" s="65">
        <v>39.37</v>
      </c>
      <c r="F45" s="66">
        <v>0</v>
      </c>
      <c r="G45" s="65">
        <f t="shared" si="7"/>
        <v>39.37</v>
      </c>
      <c r="H45" s="65">
        <f t="shared" si="8"/>
        <v>80.63</v>
      </c>
      <c r="I45" s="65">
        <v>32.39</v>
      </c>
      <c r="J45" s="66">
        <v>5</v>
      </c>
      <c r="K45" s="65">
        <f t="shared" si="9"/>
        <v>37.39</v>
      </c>
      <c r="L45" s="65">
        <f t="shared" si="10"/>
        <v>62.61</v>
      </c>
      <c r="M45" s="65">
        <f t="shared" si="11"/>
        <v>143.24</v>
      </c>
      <c r="N45" s="67">
        <v>9</v>
      </c>
      <c r="O45" s="65">
        <v>52.24</v>
      </c>
      <c r="P45" s="63">
        <f t="shared" si="12"/>
        <v>5.240000000000002</v>
      </c>
      <c r="Q45" s="63">
        <v>5</v>
      </c>
      <c r="R45" s="63">
        <f t="shared" si="13"/>
        <v>10.240000000000002</v>
      </c>
      <c r="S45" s="68">
        <v>9</v>
      </c>
    </row>
    <row r="46" spans="1:18" ht="12.75">
      <c r="A46" s="4">
        <v>6526</v>
      </c>
      <c r="B46" s="1" t="s">
        <v>101</v>
      </c>
      <c r="C46" s="1" t="s">
        <v>102</v>
      </c>
      <c r="D46" s="1" t="s">
        <v>5</v>
      </c>
      <c r="E46" s="5">
        <v>35.33</v>
      </c>
      <c r="F46" s="37">
        <v>10</v>
      </c>
      <c r="G46" s="5">
        <f aca="true" t="shared" si="14" ref="G46:G53">SUM(E46:F46)</f>
        <v>45.33</v>
      </c>
      <c r="H46" s="5">
        <f aca="true" t="shared" si="15" ref="H46:H52">120-G46</f>
        <v>74.67</v>
      </c>
      <c r="I46" s="5">
        <v>21.49</v>
      </c>
      <c r="J46" s="37">
        <v>5</v>
      </c>
      <c r="K46" s="5">
        <f t="shared" si="9"/>
        <v>26.49</v>
      </c>
      <c r="L46" s="5">
        <f t="shared" si="10"/>
        <v>73.51</v>
      </c>
      <c r="M46" s="5">
        <f t="shared" si="11"/>
        <v>148.18</v>
      </c>
      <c r="N46" s="39">
        <v>8</v>
      </c>
      <c r="O46" s="5"/>
      <c r="P46">
        <f t="shared" si="12"/>
        <v>120</v>
      </c>
      <c r="R46">
        <f t="shared" si="13"/>
        <v>120</v>
      </c>
    </row>
    <row r="47" spans="1:18" ht="12.75">
      <c r="A47" s="4">
        <v>6519</v>
      </c>
      <c r="B47" s="1" t="s">
        <v>113</v>
      </c>
      <c r="C47" s="1" t="s">
        <v>114</v>
      </c>
      <c r="D47" s="1" t="s">
        <v>115</v>
      </c>
      <c r="E47" s="5">
        <v>38.04</v>
      </c>
      <c r="F47" s="37">
        <v>15</v>
      </c>
      <c r="G47" s="5">
        <f>SUM(E47:F47)</f>
        <v>53.04</v>
      </c>
      <c r="H47" s="5">
        <f t="shared" si="15"/>
        <v>66.96000000000001</v>
      </c>
      <c r="I47" s="5">
        <v>23.91</v>
      </c>
      <c r="J47" s="37">
        <v>0</v>
      </c>
      <c r="K47" s="5">
        <f t="shared" si="9"/>
        <v>23.91</v>
      </c>
      <c r="L47" s="5">
        <f t="shared" si="10"/>
        <v>76.09</v>
      </c>
      <c r="M47" s="5">
        <f t="shared" si="11"/>
        <v>143.05</v>
      </c>
      <c r="N47" s="39">
        <v>10</v>
      </c>
      <c r="O47" s="5"/>
      <c r="P47">
        <f t="shared" si="12"/>
        <v>120</v>
      </c>
      <c r="R47">
        <f t="shared" si="13"/>
        <v>120</v>
      </c>
    </row>
    <row r="48" spans="1:18" ht="12.75">
      <c r="A48" s="54">
        <v>6512</v>
      </c>
      <c r="B48" s="40" t="s">
        <v>121</v>
      </c>
      <c r="C48" s="40" t="s">
        <v>122</v>
      </c>
      <c r="D48" s="41" t="s">
        <v>123</v>
      </c>
      <c r="E48" s="5">
        <v>38.96</v>
      </c>
      <c r="F48" s="37">
        <v>15</v>
      </c>
      <c r="G48" s="5">
        <f t="shared" si="14"/>
        <v>53.96</v>
      </c>
      <c r="H48" s="5">
        <f t="shared" si="15"/>
        <v>66.03999999999999</v>
      </c>
      <c r="I48" s="5">
        <v>23.69</v>
      </c>
      <c r="J48" s="37">
        <v>0</v>
      </c>
      <c r="K48" s="5">
        <f>SUM(I48:J48)</f>
        <v>23.69</v>
      </c>
      <c r="L48" s="5">
        <f t="shared" si="10"/>
        <v>76.31</v>
      </c>
      <c r="M48" s="5">
        <f t="shared" si="11"/>
        <v>142.35</v>
      </c>
      <c r="N48" s="39">
        <v>11</v>
      </c>
      <c r="O48" s="5"/>
      <c r="P48">
        <f t="shared" si="12"/>
        <v>120</v>
      </c>
      <c r="Q48" s="5"/>
      <c r="R48">
        <f t="shared" si="13"/>
        <v>120</v>
      </c>
    </row>
    <row r="49" spans="1:18" ht="12.75">
      <c r="A49" s="4">
        <v>6506</v>
      </c>
      <c r="B49" s="1" t="s">
        <v>100</v>
      </c>
      <c r="C49" s="1" t="s">
        <v>109</v>
      </c>
      <c r="D49" s="1" t="s">
        <v>103</v>
      </c>
      <c r="E49" s="5">
        <v>37.97</v>
      </c>
      <c r="F49" s="37">
        <v>15</v>
      </c>
      <c r="G49" s="5">
        <f t="shared" si="14"/>
        <v>52.97</v>
      </c>
      <c r="H49" s="5">
        <f t="shared" si="15"/>
        <v>67.03</v>
      </c>
      <c r="I49" s="5">
        <v>27.43</v>
      </c>
      <c r="J49" s="37">
        <v>0</v>
      </c>
      <c r="K49" s="5">
        <f t="shared" si="9"/>
        <v>27.43</v>
      </c>
      <c r="L49" s="5">
        <f t="shared" si="10"/>
        <v>72.57</v>
      </c>
      <c r="M49" s="5">
        <f t="shared" si="11"/>
        <v>139.6</v>
      </c>
      <c r="N49" s="37">
        <v>13</v>
      </c>
      <c r="O49" s="5"/>
      <c r="P49">
        <f aca="true" t="shared" si="16" ref="P49:P64">IF(O49=0,120,IF(O49&gt;84,120,IF(O49&lt;42,0,IF(84&gt;O49&gt;42,O49-42))))</f>
        <v>120</v>
      </c>
      <c r="Q49" s="5"/>
      <c r="R49">
        <f t="shared" si="13"/>
        <v>120</v>
      </c>
    </row>
    <row r="50" spans="1:18" ht="12.75">
      <c r="A50" s="4">
        <v>6517</v>
      </c>
      <c r="B50" s="1" t="s">
        <v>75</v>
      </c>
      <c r="C50" s="1" t="s">
        <v>76</v>
      </c>
      <c r="D50" s="1" t="s">
        <v>86</v>
      </c>
      <c r="E50" s="5">
        <v>47.45</v>
      </c>
      <c r="F50" s="37">
        <v>10</v>
      </c>
      <c r="G50" s="5">
        <f t="shared" si="14"/>
        <v>57.45</v>
      </c>
      <c r="H50" s="5">
        <f t="shared" si="15"/>
        <v>62.55</v>
      </c>
      <c r="I50" s="5">
        <v>26.12</v>
      </c>
      <c r="J50" s="37">
        <v>0</v>
      </c>
      <c r="K50" s="5">
        <f t="shared" si="9"/>
        <v>26.12</v>
      </c>
      <c r="L50" s="5">
        <f t="shared" si="10"/>
        <v>73.88</v>
      </c>
      <c r="M50" s="5">
        <f t="shared" si="11"/>
        <v>136.43</v>
      </c>
      <c r="N50" s="37">
        <v>14</v>
      </c>
      <c r="O50" s="5"/>
      <c r="P50">
        <f t="shared" si="16"/>
        <v>120</v>
      </c>
      <c r="Q50" s="5"/>
      <c r="R50">
        <f t="shared" si="13"/>
        <v>120</v>
      </c>
    </row>
    <row r="51" spans="1:18" ht="12.75">
      <c r="A51" s="4">
        <v>6502</v>
      </c>
      <c r="B51" s="1" t="s">
        <v>110</v>
      </c>
      <c r="C51" s="1" t="s">
        <v>111</v>
      </c>
      <c r="D51" s="1" t="s">
        <v>8</v>
      </c>
      <c r="E51" s="5">
        <v>35.99</v>
      </c>
      <c r="F51" s="37">
        <v>20</v>
      </c>
      <c r="G51" s="5">
        <f t="shared" si="14"/>
        <v>55.99</v>
      </c>
      <c r="H51" s="5">
        <f t="shared" si="15"/>
        <v>64.00999999999999</v>
      </c>
      <c r="I51" s="5">
        <v>23.74</v>
      </c>
      <c r="J51" s="37">
        <v>5</v>
      </c>
      <c r="K51" s="5">
        <f t="shared" si="9"/>
        <v>28.74</v>
      </c>
      <c r="L51" s="5">
        <f t="shared" si="10"/>
        <v>71.26</v>
      </c>
      <c r="M51" s="5">
        <f t="shared" si="11"/>
        <v>135.26999999999998</v>
      </c>
      <c r="N51" s="37">
        <v>15</v>
      </c>
      <c r="O51" s="5"/>
      <c r="P51">
        <f t="shared" si="16"/>
        <v>120</v>
      </c>
      <c r="Q51" s="5"/>
      <c r="R51">
        <f t="shared" si="13"/>
        <v>120</v>
      </c>
    </row>
    <row r="52" spans="1:18" ht="12.75">
      <c r="A52" s="4">
        <v>6513</v>
      </c>
      <c r="B52" s="1" t="s">
        <v>110</v>
      </c>
      <c r="C52" s="1" t="s">
        <v>112</v>
      </c>
      <c r="D52" s="1" t="s">
        <v>16</v>
      </c>
      <c r="E52" s="5">
        <v>38.92</v>
      </c>
      <c r="F52" s="37">
        <v>25</v>
      </c>
      <c r="G52" s="5">
        <f t="shared" si="14"/>
        <v>63.92</v>
      </c>
      <c r="H52" s="5">
        <f t="shared" si="15"/>
        <v>56.08</v>
      </c>
      <c r="I52" s="5">
        <v>21.8</v>
      </c>
      <c r="J52" s="37">
        <v>5</v>
      </c>
      <c r="K52" s="5">
        <f t="shared" si="9"/>
        <v>26.8</v>
      </c>
      <c r="L52" s="5">
        <f t="shared" si="10"/>
        <v>73.2</v>
      </c>
      <c r="M52" s="5">
        <f t="shared" si="11"/>
        <v>129.28</v>
      </c>
      <c r="N52" s="37">
        <v>16</v>
      </c>
      <c r="O52" s="5"/>
      <c r="P52">
        <f t="shared" si="16"/>
        <v>120</v>
      </c>
      <c r="Q52" s="5"/>
      <c r="R52">
        <f t="shared" si="13"/>
        <v>120</v>
      </c>
    </row>
    <row r="53" spans="1:18" ht="12.75">
      <c r="A53" s="4">
        <v>6527</v>
      </c>
      <c r="B53" s="1" t="s">
        <v>12</v>
      </c>
      <c r="C53" s="1" t="s">
        <v>13</v>
      </c>
      <c r="D53" s="1" t="s">
        <v>50</v>
      </c>
      <c r="E53" s="5">
        <v>48.84</v>
      </c>
      <c r="F53" s="37">
        <v>15</v>
      </c>
      <c r="G53" s="5">
        <f t="shared" si="14"/>
        <v>63.84</v>
      </c>
      <c r="H53" s="5">
        <f t="shared" si="8"/>
        <v>56.16</v>
      </c>
      <c r="I53" s="5">
        <v>27.13</v>
      </c>
      <c r="J53" s="37">
        <v>0</v>
      </c>
      <c r="K53" s="5">
        <f>SUM(I53:J53)</f>
        <v>27.13</v>
      </c>
      <c r="L53" s="5">
        <f t="shared" si="10"/>
        <v>72.87</v>
      </c>
      <c r="M53" s="5">
        <f>SUM(H53,L53)</f>
        <v>129.03</v>
      </c>
      <c r="N53" s="37">
        <v>17</v>
      </c>
      <c r="O53" s="5"/>
      <c r="P53">
        <f t="shared" si="16"/>
        <v>120</v>
      </c>
      <c r="Q53" s="5"/>
      <c r="R53">
        <f t="shared" si="13"/>
        <v>120</v>
      </c>
    </row>
    <row r="54" spans="1:18" ht="12.75">
      <c r="A54" s="4">
        <v>6507</v>
      </c>
      <c r="B54" s="1" t="s">
        <v>88</v>
      </c>
      <c r="C54" s="1" t="s">
        <v>128</v>
      </c>
      <c r="D54" s="1" t="s">
        <v>84</v>
      </c>
      <c r="E54" s="5">
        <v>43.41</v>
      </c>
      <c r="F54" s="37">
        <v>15</v>
      </c>
      <c r="G54" s="5">
        <f>SUM(E54:F54)</f>
        <v>58.41</v>
      </c>
      <c r="H54" s="5">
        <f t="shared" si="8"/>
        <v>61.59</v>
      </c>
      <c r="I54" s="5">
        <v>28.69</v>
      </c>
      <c r="J54" s="37">
        <v>5</v>
      </c>
      <c r="K54" s="5">
        <f>SUM(I54:J54)</f>
        <v>33.69</v>
      </c>
      <c r="L54" s="5">
        <f t="shared" si="10"/>
        <v>66.31</v>
      </c>
      <c r="M54" s="5">
        <f>SUM(H54,L54)</f>
        <v>127.9</v>
      </c>
      <c r="N54" s="37">
        <v>18</v>
      </c>
      <c r="P54">
        <f t="shared" si="16"/>
        <v>120</v>
      </c>
      <c r="R54">
        <f t="shared" si="13"/>
        <v>120</v>
      </c>
    </row>
    <row r="55" spans="1:18" ht="12.75">
      <c r="A55" s="54">
        <v>6525</v>
      </c>
      <c r="B55" s="1" t="s">
        <v>124</v>
      </c>
      <c r="C55" s="1" t="s">
        <v>125</v>
      </c>
      <c r="D55" s="1" t="s">
        <v>123</v>
      </c>
      <c r="E55" s="5">
        <v>48.85</v>
      </c>
      <c r="F55" s="37">
        <v>15</v>
      </c>
      <c r="G55" s="5">
        <f aca="true" t="shared" si="17" ref="G55:G64">SUM(E55:F55)</f>
        <v>63.85</v>
      </c>
      <c r="H55" s="5">
        <f t="shared" si="8"/>
        <v>56.15</v>
      </c>
      <c r="I55" s="5">
        <v>30.65</v>
      </c>
      <c r="J55" s="37">
        <v>0</v>
      </c>
      <c r="K55" s="5">
        <f t="shared" si="9"/>
        <v>30.65</v>
      </c>
      <c r="L55" s="5">
        <f t="shared" si="10"/>
        <v>69.35</v>
      </c>
      <c r="M55" s="5">
        <f t="shared" si="11"/>
        <v>125.5</v>
      </c>
      <c r="N55" s="37">
        <v>19</v>
      </c>
      <c r="P55">
        <f t="shared" si="16"/>
        <v>120</v>
      </c>
      <c r="R55">
        <f t="shared" si="13"/>
        <v>120</v>
      </c>
    </row>
    <row r="56" spans="1:18" ht="12.75">
      <c r="A56" s="4">
        <v>6520</v>
      </c>
      <c r="B56" s="1" t="s">
        <v>119</v>
      </c>
      <c r="C56" s="1" t="s">
        <v>120</v>
      </c>
      <c r="D56" s="1" t="s">
        <v>118</v>
      </c>
      <c r="E56" s="5">
        <v>42.4</v>
      </c>
      <c r="F56" s="37">
        <v>20</v>
      </c>
      <c r="G56" s="5">
        <f t="shared" si="17"/>
        <v>62.4</v>
      </c>
      <c r="H56" s="5">
        <f t="shared" si="8"/>
        <v>57.6</v>
      </c>
      <c r="I56" s="5">
        <v>27.42</v>
      </c>
      <c r="J56" s="37">
        <v>5</v>
      </c>
      <c r="K56" s="5">
        <f>SUM(I56:J56)</f>
        <v>32.42</v>
      </c>
      <c r="L56" s="5">
        <f t="shared" si="10"/>
        <v>67.58</v>
      </c>
      <c r="M56" s="5">
        <f>SUM(H56,L56)</f>
        <v>125.18</v>
      </c>
      <c r="N56" s="37">
        <v>20</v>
      </c>
      <c r="P56">
        <f t="shared" si="16"/>
        <v>120</v>
      </c>
      <c r="R56">
        <f t="shared" si="13"/>
        <v>120</v>
      </c>
    </row>
    <row r="57" spans="1:18" s="63" customFormat="1" ht="12.75">
      <c r="A57" s="69">
        <v>6505</v>
      </c>
      <c r="B57" s="63" t="s">
        <v>139</v>
      </c>
      <c r="C57" s="63" t="s">
        <v>140</v>
      </c>
      <c r="D57" s="64" t="s">
        <v>141</v>
      </c>
      <c r="E57" s="65">
        <v>55.61</v>
      </c>
      <c r="F57" s="66">
        <v>25</v>
      </c>
      <c r="G57" s="65">
        <f t="shared" si="17"/>
        <v>80.61</v>
      </c>
      <c r="H57" s="65">
        <f t="shared" si="8"/>
        <v>39.39</v>
      </c>
      <c r="I57" s="65">
        <v>27.57</v>
      </c>
      <c r="J57" s="66">
        <v>5</v>
      </c>
      <c r="K57" s="65">
        <f>SUM(I57:J57)</f>
        <v>32.57</v>
      </c>
      <c r="L57" s="65">
        <f t="shared" si="10"/>
        <v>67.43</v>
      </c>
      <c r="M57" s="65">
        <f>SUM(H57,L57)</f>
        <v>106.82000000000001</v>
      </c>
      <c r="N57" s="66">
        <v>21</v>
      </c>
      <c r="P57" s="63">
        <f t="shared" si="16"/>
        <v>120</v>
      </c>
      <c r="R57" s="63">
        <f t="shared" si="13"/>
        <v>120</v>
      </c>
    </row>
    <row r="58" spans="1:18" ht="12.75">
      <c r="A58" s="4">
        <v>6509</v>
      </c>
      <c r="B58" s="1" t="s">
        <v>116</v>
      </c>
      <c r="C58" s="1" t="s">
        <v>117</v>
      </c>
      <c r="D58" s="1" t="s">
        <v>118</v>
      </c>
      <c r="E58" s="5">
        <v>42.03</v>
      </c>
      <c r="F58" s="37">
        <v>40</v>
      </c>
      <c r="G58" s="5">
        <f t="shared" si="17"/>
        <v>82.03</v>
      </c>
      <c r="H58" s="5">
        <f t="shared" si="8"/>
        <v>37.97</v>
      </c>
      <c r="I58" s="5">
        <v>24.5</v>
      </c>
      <c r="J58" s="37">
        <v>15</v>
      </c>
      <c r="K58" s="5">
        <f>SUM(I58:J58)</f>
        <v>39.5</v>
      </c>
      <c r="L58" s="5">
        <f t="shared" si="10"/>
        <v>60.5</v>
      </c>
      <c r="M58" s="5">
        <f>SUM(H58,L58)</f>
        <v>98.47</v>
      </c>
      <c r="N58" s="37">
        <v>22</v>
      </c>
      <c r="P58">
        <f t="shared" si="16"/>
        <v>120</v>
      </c>
      <c r="R58">
        <f t="shared" si="13"/>
        <v>120</v>
      </c>
    </row>
    <row r="59" spans="1:18" ht="12.75">
      <c r="A59" s="4">
        <v>6511</v>
      </c>
      <c r="B59" s="1" t="s">
        <v>45</v>
      </c>
      <c r="C59" s="1" t="s">
        <v>104</v>
      </c>
      <c r="D59" s="1" t="s">
        <v>105</v>
      </c>
      <c r="E59" s="5">
        <v>38.1</v>
      </c>
      <c r="F59" s="37">
        <v>5</v>
      </c>
      <c r="G59" s="5">
        <f t="shared" si="17"/>
        <v>43.1</v>
      </c>
      <c r="H59" s="5">
        <f t="shared" si="8"/>
        <v>76.9</v>
      </c>
      <c r="I59" s="5"/>
      <c r="J59" s="37">
        <v>100</v>
      </c>
      <c r="K59" s="5">
        <f>SUM(I59:J59)</f>
        <v>100</v>
      </c>
      <c r="L59" s="5">
        <f t="shared" si="10"/>
        <v>0</v>
      </c>
      <c r="M59" s="5">
        <f>SUM(H59,L59)</f>
        <v>76.9</v>
      </c>
      <c r="N59" s="37">
        <v>23</v>
      </c>
      <c r="P59">
        <f t="shared" si="16"/>
        <v>120</v>
      </c>
      <c r="R59">
        <f t="shared" si="13"/>
        <v>120</v>
      </c>
    </row>
    <row r="60" spans="1:18" ht="12.75">
      <c r="A60" s="54">
        <v>6516</v>
      </c>
      <c r="B60" t="s">
        <v>17</v>
      </c>
      <c r="C60" t="s">
        <v>132</v>
      </c>
      <c r="D60" s="1" t="s">
        <v>131</v>
      </c>
      <c r="E60" s="5">
        <v>41.63</v>
      </c>
      <c r="F60" s="37">
        <v>5</v>
      </c>
      <c r="G60" s="5">
        <f t="shared" si="17"/>
        <v>46.63</v>
      </c>
      <c r="H60" s="5">
        <f t="shared" si="8"/>
        <v>73.37</v>
      </c>
      <c r="I60" s="5"/>
      <c r="J60" s="37">
        <v>100</v>
      </c>
      <c r="K60" s="5">
        <f t="shared" si="9"/>
        <v>100</v>
      </c>
      <c r="L60" s="5">
        <f t="shared" si="10"/>
        <v>0</v>
      </c>
      <c r="M60" s="5">
        <f t="shared" si="11"/>
        <v>73.37</v>
      </c>
      <c r="N60" s="37">
        <v>24</v>
      </c>
      <c r="P60">
        <f t="shared" si="16"/>
        <v>120</v>
      </c>
      <c r="R60">
        <f t="shared" si="13"/>
        <v>120</v>
      </c>
    </row>
    <row r="61" spans="1:18" ht="12.75">
      <c r="A61" s="4">
        <v>6521</v>
      </c>
      <c r="B61" s="1" t="s">
        <v>70</v>
      </c>
      <c r="C61" s="1" t="s">
        <v>74</v>
      </c>
      <c r="D61" s="1" t="s">
        <v>5</v>
      </c>
      <c r="E61" s="5">
        <v>42.73</v>
      </c>
      <c r="F61" s="37">
        <v>10</v>
      </c>
      <c r="G61" s="5">
        <f t="shared" si="17"/>
        <v>52.73</v>
      </c>
      <c r="H61" s="5">
        <f t="shared" si="8"/>
        <v>67.27000000000001</v>
      </c>
      <c r="I61" s="5"/>
      <c r="J61" s="37">
        <v>100</v>
      </c>
      <c r="K61" s="5">
        <f>SUM(I61:J61)</f>
        <v>100</v>
      </c>
      <c r="L61" s="5">
        <f t="shared" si="10"/>
        <v>0</v>
      </c>
      <c r="M61" s="5">
        <f>SUM(H61,L61)</f>
        <v>67.27000000000001</v>
      </c>
      <c r="N61" s="37">
        <v>25</v>
      </c>
      <c r="P61">
        <f t="shared" si="16"/>
        <v>120</v>
      </c>
      <c r="R61">
        <f t="shared" si="13"/>
        <v>120</v>
      </c>
    </row>
    <row r="62" spans="1:18" ht="12.75">
      <c r="A62" s="4">
        <v>6504</v>
      </c>
      <c r="B62" s="1" t="s">
        <v>9</v>
      </c>
      <c r="C62" s="1" t="s">
        <v>19</v>
      </c>
      <c r="D62" s="1" t="s">
        <v>103</v>
      </c>
      <c r="E62" s="5"/>
      <c r="F62" s="37">
        <v>120</v>
      </c>
      <c r="G62" s="5">
        <f t="shared" si="17"/>
        <v>120</v>
      </c>
      <c r="H62" s="5">
        <f t="shared" si="8"/>
        <v>0</v>
      </c>
      <c r="I62" s="5">
        <v>23.2</v>
      </c>
      <c r="J62" s="37">
        <v>10</v>
      </c>
      <c r="K62" s="5">
        <f>SUM(I62:J62)</f>
        <v>33.2</v>
      </c>
      <c r="L62" s="5">
        <f t="shared" si="10"/>
        <v>66.8</v>
      </c>
      <c r="M62" s="5">
        <f>SUM(H62,L62)</f>
        <v>66.8</v>
      </c>
      <c r="N62" s="37">
        <v>26</v>
      </c>
      <c r="P62">
        <f t="shared" si="16"/>
        <v>120</v>
      </c>
      <c r="R62">
        <f t="shared" si="13"/>
        <v>120</v>
      </c>
    </row>
    <row r="63" spans="1:18" s="63" customFormat="1" ht="12.75">
      <c r="A63" s="69">
        <v>6524</v>
      </c>
      <c r="B63" s="68" t="s">
        <v>142</v>
      </c>
      <c r="C63" s="63" t="s">
        <v>143</v>
      </c>
      <c r="D63" s="64" t="s">
        <v>141</v>
      </c>
      <c r="E63" s="65"/>
      <c r="F63" s="66">
        <v>120</v>
      </c>
      <c r="G63" s="65">
        <f t="shared" si="17"/>
        <v>120</v>
      </c>
      <c r="H63" s="65">
        <f t="shared" si="8"/>
        <v>0</v>
      </c>
      <c r="I63" s="65">
        <v>30.89</v>
      </c>
      <c r="J63" s="66">
        <v>5</v>
      </c>
      <c r="K63" s="65">
        <f t="shared" si="9"/>
        <v>35.89</v>
      </c>
      <c r="L63" s="65">
        <f t="shared" si="10"/>
        <v>64.11</v>
      </c>
      <c r="M63" s="65">
        <f t="shared" si="11"/>
        <v>64.11</v>
      </c>
      <c r="N63" s="66">
        <v>27</v>
      </c>
      <c r="P63" s="63">
        <f t="shared" si="16"/>
        <v>120</v>
      </c>
      <c r="R63" s="63">
        <f t="shared" si="13"/>
        <v>120</v>
      </c>
    </row>
    <row r="64" spans="1:18" ht="12.75">
      <c r="A64" s="54">
        <v>6508</v>
      </c>
      <c r="B64" t="s">
        <v>129</v>
      </c>
      <c r="C64" t="s">
        <v>130</v>
      </c>
      <c r="D64" s="1" t="s">
        <v>131</v>
      </c>
      <c r="E64" s="5"/>
      <c r="F64" s="37">
        <v>120</v>
      </c>
      <c r="G64" s="5">
        <f t="shared" si="17"/>
        <v>120</v>
      </c>
      <c r="H64" s="5">
        <f t="shared" si="8"/>
        <v>0</v>
      </c>
      <c r="I64" s="5"/>
      <c r="J64" s="37">
        <v>100</v>
      </c>
      <c r="K64" s="5">
        <f>SUM(I64:J64)</f>
        <v>100</v>
      </c>
      <c r="L64" s="5">
        <f t="shared" si="10"/>
        <v>0</v>
      </c>
      <c r="M64" s="5">
        <f>SUM(H64,L64)</f>
        <v>0</v>
      </c>
      <c r="P64">
        <f t="shared" si="16"/>
        <v>120</v>
      </c>
      <c r="R64">
        <f t="shared" si="13"/>
        <v>120</v>
      </c>
    </row>
  </sheetData>
  <mergeCells count="11">
    <mergeCell ref="E35:H35"/>
    <mergeCell ref="I35:L35"/>
    <mergeCell ref="O35:S35"/>
    <mergeCell ref="M34:Q34"/>
    <mergeCell ref="E34:G34"/>
    <mergeCell ref="H34:J34"/>
    <mergeCell ref="W1:AA1"/>
    <mergeCell ref="E1:H1"/>
    <mergeCell ref="I1:L1"/>
    <mergeCell ref="M1:P1"/>
    <mergeCell ref="Q1:T1"/>
  </mergeCells>
  <printOptions/>
  <pageMargins left="0.1968503937007874" right="0.1968503937007874" top="0.3937007874015748" bottom="0.3937007874015748" header="0" footer="0"/>
  <pageSetup fitToWidth="2" fitToHeight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workbookViewId="0" topLeftCell="A7">
      <selection activeCell="C33" sqref="C33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31.125" style="0" bestFit="1" customWidth="1"/>
    <col min="4" max="4" width="16.00390625" style="1" bestFit="1" customWidth="1"/>
    <col min="13" max="13" width="11.25390625" style="0" customWidth="1"/>
    <col min="21" max="21" width="12.25390625" style="0" customWidth="1"/>
    <col min="24" max="24" width="10.125" style="0" customWidth="1"/>
  </cols>
  <sheetData>
    <row r="1" spans="5:20" ht="12.75">
      <c r="E1" s="59" t="s">
        <v>33</v>
      </c>
      <c r="F1" s="59"/>
      <c r="G1" s="59"/>
      <c r="H1" s="59"/>
      <c r="I1" s="59" t="s">
        <v>34</v>
      </c>
      <c r="J1" s="59"/>
      <c r="K1" s="59"/>
      <c r="L1" s="59"/>
      <c r="M1" s="59" t="s">
        <v>35</v>
      </c>
      <c r="N1" s="59"/>
      <c r="O1" s="59"/>
      <c r="P1" s="59"/>
      <c r="Q1" s="59" t="s">
        <v>36</v>
      </c>
      <c r="R1" s="59"/>
      <c r="S1" s="59"/>
      <c r="T1" s="59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22</v>
      </c>
      <c r="F2" s="3" t="s">
        <v>23</v>
      </c>
      <c r="G2" s="2" t="s">
        <v>24</v>
      </c>
      <c r="H2" s="2" t="s">
        <v>25</v>
      </c>
      <c r="I2" s="3" t="s">
        <v>22</v>
      </c>
      <c r="J2" s="3" t="s">
        <v>23</v>
      </c>
      <c r="K2" s="2" t="s">
        <v>24</v>
      </c>
      <c r="L2" s="2" t="s">
        <v>26</v>
      </c>
      <c r="M2" s="2" t="s">
        <v>22</v>
      </c>
      <c r="N2" s="2" t="s">
        <v>27</v>
      </c>
      <c r="O2" s="2" t="s">
        <v>28</v>
      </c>
      <c r="P2" s="2" t="s">
        <v>29</v>
      </c>
      <c r="Q2" s="2" t="s">
        <v>22</v>
      </c>
      <c r="R2" s="2" t="s">
        <v>27</v>
      </c>
      <c r="S2" s="2" t="s">
        <v>30</v>
      </c>
      <c r="T2" s="2" t="s">
        <v>29</v>
      </c>
      <c r="U2" s="2" t="s">
        <v>31</v>
      </c>
      <c r="V2" s="2" t="s">
        <v>32</v>
      </c>
    </row>
    <row r="3" spans="1:22" ht="12.75">
      <c r="A3" s="4">
        <v>5509</v>
      </c>
      <c r="B3" s="1" t="s">
        <v>101</v>
      </c>
      <c r="C3" s="1" t="s">
        <v>151</v>
      </c>
      <c r="D3" s="1" t="s">
        <v>54</v>
      </c>
      <c r="E3" s="5">
        <v>36.73</v>
      </c>
      <c r="F3" s="37">
        <v>10</v>
      </c>
      <c r="G3" s="5">
        <f aca="true" t="shared" si="0" ref="G3:G12">SUM(E3:F3)</f>
        <v>46.73</v>
      </c>
      <c r="H3" s="5">
        <f aca="true" t="shared" si="1" ref="H3:H12">120-G3</f>
        <v>73.27000000000001</v>
      </c>
      <c r="I3" s="5">
        <v>22.02</v>
      </c>
      <c r="J3" s="37">
        <v>0</v>
      </c>
      <c r="K3" s="5">
        <f aca="true" t="shared" si="2" ref="K3:K12">SUM(I3:J3)</f>
        <v>22.02</v>
      </c>
      <c r="L3" s="5">
        <f aca="true" t="shared" si="3" ref="L3:L12">100-K3</f>
        <v>77.98</v>
      </c>
      <c r="M3" s="5">
        <v>34.3</v>
      </c>
      <c r="N3" s="37">
        <v>22</v>
      </c>
      <c r="O3" s="37">
        <v>2</v>
      </c>
      <c r="P3" s="37">
        <f aca="true" t="shared" si="4" ref="P3:P12">SUM(IF(O3=0,N3,IF(O3=2,N3*2)))</f>
        <v>44</v>
      </c>
      <c r="Q3" s="5">
        <v>33.91</v>
      </c>
      <c r="R3" s="37">
        <v>10</v>
      </c>
      <c r="S3" s="37">
        <v>20</v>
      </c>
      <c r="T3" s="37">
        <f aca="true" t="shared" si="5" ref="T3:T12">SUM(R3:S3)</f>
        <v>30</v>
      </c>
      <c r="U3" s="5">
        <f aca="true" t="shared" si="6" ref="U3:U12">SUM(H3,L3,P3,T3)</f>
        <v>225.25</v>
      </c>
      <c r="V3" s="7">
        <v>1</v>
      </c>
    </row>
    <row r="4" spans="1:22" ht="12.75">
      <c r="A4" s="4">
        <v>5502</v>
      </c>
      <c r="B4" s="1" t="s">
        <v>149</v>
      </c>
      <c r="C4" s="1" t="s">
        <v>150</v>
      </c>
      <c r="D4" s="1" t="s">
        <v>84</v>
      </c>
      <c r="E4" s="5">
        <v>29.82</v>
      </c>
      <c r="F4" s="37">
        <v>15</v>
      </c>
      <c r="G4" s="5">
        <f t="shared" si="0"/>
        <v>44.82</v>
      </c>
      <c r="H4" s="5">
        <f t="shared" si="1"/>
        <v>75.18</v>
      </c>
      <c r="I4" s="5">
        <v>20.78</v>
      </c>
      <c r="J4" s="37">
        <v>0</v>
      </c>
      <c r="K4" s="5">
        <f t="shared" si="2"/>
        <v>20.78</v>
      </c>
      <c r="L4" s="5">
        <f t="shared" si="3"/>
        <v>79.22</v>
      </c>
      <c r="M4" s="5">
        <v>32.36</v>
      </c>
      <c r="N4" s="37">
        <v>20</v>
      </c>
      <c r="O4" s="37">
        <v>2</v>
      </c>
      <c r="P4" s="37">
        <f t="shared" si="4"/>
        <v>40</v>
      </c>
      <c r="Q4" s="5">
        <v>40.96</v>
      </c>
      <c r="R4" s="37">
        <v>10</v>
      </c>
      <c r="S4" s="37">
        <v>14</v>
      </c>
      <c r="T4" s="37">
        <f t="shared" si="5"/>
        <v>24</v>
      </c>
      <c r="U4" s="5">
        <f t="shared" si="6"/>
        <v>218.4</v>
      </c>
      <c r="V4" s="7">
        <v>2</v>
      </c>
    </row>
    <row r="5" spans="1:22" ht="12.75">
      <c r="A5" s="4">
        <v>5504</v>
      </c>
      <c r="B5" s="1" t="s">
        <v>12</v>
      </c>
      <c r="C5" s="1" t="s">
        <v>153</v>
      </c>
      <c r="D5" s="1" t="s">
        <v>20</v>
      </c>
      <c r="E5" s="5">
        <v>34.94</v>
      </c>
      <c r="F5" s="37">
        <v>0</v>
      </c>
      <c r="G5" s="5">
        <f t="shared" si="0"/>
        <v>34.94</v>
      </c>
      <c r="H5" s="5">
        <f t="shared" si="1"/>
        <v>85.06</v>
      </c>
      <c r="I5" s="5">
        <v>24.13</v>
      </c>
      <c r="J5" s="37">
        <v>0</v>
      </c>
      <c r="K5" s="5">
        <f t="shared" si="2"/>
        <v>24.13</v>
      </c>
      <c r="L5" s="5">
        <f t="shared" si="3"/>
        <v>75.87</v>
      </c>
      <c r="M5" s="5">
        <v>35.77</v>
      </c>
      <c r="N5" s="37">
        <v>19</v>
      </c>
      <c r="O5" s="37">
        <v>2</v>
      </c>
      <c r="P5" s="37">
        <f t="shared" si="4"/>
        <v>38</v>
      </c>
      <c r="Q5" s="5">
        <v>43.84</v>
      </c>
      <c r="R5" s="37">
        <v>10</v>
      </c>
      <c r="S5" s="37">
        <v>0</v>
      </c>
      <c r="T5" s="37">
        <f t="shared" si="5"/>
        <v>10</v>
      </c>
      <c r="U5" s="5">
        <f t="shared" si="6"/>
        <v>208.93</v>
      </c>
      <c r="V5" s="7">
        <v>3</v>
      </c>
    </row>
    <row r="6" spans="1:22" s="63" customFormat="1" ht="12.75">
      <c r="A6" s="62">
        <v>5506</v>
      </c>
      <c r="B6" s="64" t="s">
        <v>136</v>
      </c>
      <c r="C6" s="64" t="s">
        <v>144</v>
      </c>
      <c r="D6" s="64" t="s">
        <v>145</v>
      </c>
      <c r="E6" s="63">
        <v>40.32</v>
      </c>
      <c r="F6" s="63">
        <v>10</v>
      </c>
      <c r="G6" s="65">
        <f t="shared" si="0"/>
        <v>50.32</v>
      </c>
      <c r="H6" s="65">
        <f t="shared" si="1"/>
        <v>69.68</v>
      </c>
      <c r="I6" s="65">
        <v>24.7</v>
      </c>
      <c r="J6" s="66">
        <v>0</v>
      </c>
      <c r="K6" s="65">
        <f t="shared" si="2"/>
        <v>24.7</v>
      </c>
      <c r="L6" s="65">
        <f t="shared" si="3"/>
        <v>75.3</v>
      </c>
      <c r="M6" s="65">
        <v>33.34</v>
      </c>
      <c r="N6" s="66">
        <v>24</v>
      </c>
      <c r="O6" s="66">
        <v>0</v>
      </c>
      <c r="P6" s="66">
        <f t="shared" si="4"/>
        <v>24</v>
      </c>
      <c r="Q6" s="65">
        <v>33.02</v>
      </c>
      <c r="R6" s="66">
        <v>5</v>
      </c>
      <c r="S6" s="66">
        <v>27</v>
      </c>
      <c r="T6" s="66">
        <f t="shared" si="5"/>
        <v>32</v>
      </c>
      <c r="U6" s="65">
        <f t="shared" si="6"/>
        <v>200.98000000000002</v>
      </c>
      <c r="V6" s="70">
        <v>4</v>
      </c>
    </row>
    <row r="7" spans="1:22" ht="12.75">
      <c r="A7" s="4">
        <v>5501</v>
      </c>
      <c r="B7" s="1" t="s">
        <v>79</v>
      </c>
      <c r="C7" s="1" t="s">
        <v>152</v>
      </c>
      <c r="D7" s="1" t="s">
        <v>20</v>
      </c>
      <c r="E7" s="5">
        <v>37.76</v>
      </c>
      <c r="F7" s="37">
        <v>20</v>
      </c>
      <c r="G7" s="5">
        <f t="shared" si="0"/>
        <v>57.76</v>
      </c>
      <c r="H7" s="5">
        <f t="shared" si="1"/>
        <v>62.24</v>
      </c>
      <c r="I7" s="5">
        <v>23.05</v>
      </c>
      <c r="J7" s="37">
        <v>5</v>
      </c>
      <c r="K7" s="5">
        <f t="shared" si="2"/>
        <v>28.05</v>
      </c>
      <c r="L7" s="5">
        <f t="shared" si="3"/>
        <v>71.95</v>
      </c>
      <c r="M7" s="5">
        <v>35.05</v>
      </c>
      <c r="N7" s="37">
        <v>23</v>
      </c>
      <c r="O7" s="37">
        <v>2</v>
      </c>
      <c r="P7" s="37">
        <f>SUM(IF(O7=0,N7,IF(O7=2,N7*2)))</f>
        <v>46</v>
      </c>
      <c r="Q7" s="5">
        <v>40.57</v>
      </c>
      <c r="R7" s="37">
        <v>10</v>
      </c>
      <c r="S7" s="37">
        <v>9</v>
      </c>
      <c r="T7" s="37">
        <f t="shared" si="5"/>
        <v>19</v>
      </c>
      <c r="U7" s="5">
        <f t="shared" si="6"/>
        <v>199.19</v>
      </c>
      <c r="V7" s="9">
        <v>5</v>
      </c>
    </row>
    <row r="8" spans="1:22" ht="12.75">
      <c r="A8" s="4">
        <v>5505</v>
      </c>
      <c r="B8" s="1" t="s">
        <v>56</v>
      </c>
      <c r="C8" s="1" t="s">
        <v>57</v>
      </c>
      <c r="D8" s="1" t="s">
        <v>148</v>
      </c>
      <c r="E8" s="5">
        <v>36.43</v>
      </c>
      <c r="F8" s="37">
        <v>15</v>
      </c>
      <c r="G8" s="5">
        <f t="shared" si="0"/>
        <v>51.43</v>
      </c>
      <c r="H8" s="5">
        <f t="shared" si="1"/>
        <v>68.57</v>
      </c>
      <c r="I8" s="5">
        <v>23.45</v>
      </c>
      <c r="J8" s="37">
        <v>0</v>
      </c>
      <c r="K8" s="5">
        <f t="shared" si="2"/>
        <v>23.45</v>
      </c>
      <c r="L8" s="5">
        <f t="shared" si="3"/>
        <v>76.55</v>
      </c>
      <c r="M8" s="5">
        <v>32.95</v>
      </c>
      <c r="N8" s="37">
        <v>16</v>
      </c>
      <c r="O8" s="37">
        <v>2</v>
      </c>
      <c r="P8" s="37">
        <f t="shared" si="4"/>
        <v>32</v>
      </c>
      <c r="Q8" s="5">
        <v>34.25</v>
      </c>
      <c r="R8" s="37">
        <v>10</v>
      </c>
      <c r="S8" s="37">
        <v>5</v>
      </c>
      <c r="T8" s="37">
        <f t="shared" si="5"/>
        <v>15</v>
      </c>
      <c r="U8" s="5">
        <f t="shared" si="6"/>
        <v>192.12</v>
      </c>
      <c r="V8" s="9">
        <v>6</v>
      </c>
    </row>
    <row r="9" spans="1:22" ht="12.75">
      <c r="A9" s="4">
        <v>5503</v>
      </c>
      <c r="B9" s="1" t="s">
        <v>58</v>
      </c>
      <c r="C9" s="1" t="s">
        <v>59</v>
      </c>
      <c r="D9" s="1" t="s">
        <v>85</v>
      </c>
      <c r="E9" s="5">
        <v>40.46</v>
      </c>
      <c r="F9" s="37">
        <v>5</v>
      </c>
      <c r="G9" s="5">
        <f t="shared" si="0"/>
        <v>45.46</v>
      </c>
      <c r="H9" s="5">
        <f t="shared" si="1"/>
        <v>74.53999999999999</v>
      </c>
      <c r="I9" s="5"/>
      <c r="J9" s="37">
        <v>100</v>
      </c>
      <c r="K9" s="5">
        <f t="shared" si="2"/>
        <v>100</v>
      </c>
      <c r="L9" s="5">
        <f t="shared" si="3"/>
        <v>0</v>
      </c>
      <c r="M9" s="5">
        <v>21.6</v>
      </c>
      <c r="N9" s="37">
        <v>17</v>
      </c>
      <c r="O9" s="37">
        <v>0</v>
      </c>
      <c r="P9" s="37">
        <f t="shared" si="4"/>
        <v>17</v>
      </c>
      <c r="Q9" s="5">
        <v>41.62</v>
      </c>
      <c r="R9" s="37">
        <v>10</v>
      </c>
      <c r="S9" s="37">
        <v>0</v>
      </c>
      <c r="T9" s="37">
        <f t="shared" si="5"/>
        <v>10</v>
      </c>
      <c r="U9" s="5">
        <f t="shared" si="6"/>
        <v>101.53999999999999</v>
      </c>
      <c r="V9" s="9">
        <v>7</v>
      </c>
    </row>
    <row r="10" spans="1:27" ht="12.75">
      <c r="A10" s="4">
        <v>5507</v>
      </c>
      <c r="B10" s="1" t="s">
        <v>154</v>
      </c>
      <c r="C10" s="1" t="s">
        <v>155</v>
      </c>
      <c r="D10" s="1" t="s">
        <v>105</v>
      </c>
      <c r="E10" s="5">
        <v>32.32</v>
      </c>
      <c r="F10" s="37">
        <v>15</v>
      </c>
      <c r="G10" s="5">
        <f t="shared" si="0"/>
        <v>47.32</v>
      </c>
      <c r="H10" s="5">
        <f t="shared" si="1"/>
        <v>72.68</v>
      </c>
      <c r="I10" s="5"/>
      <c r="J10" s="37">
        <v>100</v>
      </c>
      <c r="K10" s="5">
        <f t="shared" si="2"/>
        <v>100</v>
      </c>
      <c r="L10" s="5">
        <f t="shared" si="3"/>
        <v>0</v>
      </c>
      <c r="M10" s="5">
        <v>34.95</v>
      </c>
      <c r="N10" s="37">
        <v>22</v>
      </c>
      <c r="O10" s="37">
        <v>0</v>
      </c>
      <c r="P10" s="37">
        <f t="shared" si="4"/>
        <v>22</v>
      </c>
      <c r="Q10" s="5">
        <v>24.35</v>
      </c>
      <c r="R10" s="37">
        <v>0</v>
      </c>
      <c r="S10" s="37">
        <v>0</v>
      </c>
      <c r="T10" s="37">
        <f t="shared" si="5"/>
        <v>0</v>
      </c>
      <c r="U10" s="5">
        <f t="shared" si="6"/>
        <v>94.68</v>
      </c>
      <c r="V10" s="9">
        <v>8</v>
      </c>
      <c r="AA10" s="8"/>
    </row>
    <row r="11" spans="1:22" s="63" customFormat="1" ht="12.75">
      <c r="A11" s="62">
        <v>5508</v>
      </c>
      <c r="B11" s="64" t="s">
        <v>146</v>
      </c>
      <c r="C11" s="64" t="s">
        <v>147</v>
      </c>
      <c r="D11" s="64" t="s">
        <v>148</v>
      </c>
      <c r="E11" s="65"/>
      <c r="F11" s="66">
        <v>120</v>
      </c>
      <c r="G11" s="65">
        <f t="shared" si="0"/>
        <v>120</v>
      </c>
      <c r="H11" s="65">
        <f t="shared" si="1"/>
        <v>0</v>
      </c>
      <c r="I11" s="65">
        <v>29.93</v>
      </c>
      <c r="J11" s="66">
        <v>10</v>
      </c>
      <c r="K11" s="65">
        <f t="shared" si="2"/>
        <v>39.93</v>
      </c>
      <c r="L11" s="65">
        <f t="shared" si="3"/>
        <v>60.07</v>
      </c>
      <c r="M11" s="65">
        <v>33.76</v>
      </c>
      <c r="N11" s="66">
        <v>17</v>
      </c>
      <c r="O11" s="66">
        <v>0</v>
      </c>
      <c r="P11" s="66">
        <f t="shared" si="4"/>
        <v>17</v>
      </c>
      <c r="Q11" s="65">
        <v>57.06</v>
      </c>
      <c r="R11" s="66">
        <v>13</v>
      </c>
      <c r="S11" s="66">
        <v>0</v>
      </c>
      <c r="T11" s="66">
        <f t="shared" si="5"/>
        <v>13</v>
      </c>
      <c r="U11" s="65">
        <f t="shared" si="6"/>
        <v>90.07</v>
      </c>
      <c r="V11" s="70">
        <v>9</v>
      </c>
    </row>
    <row r="12" spans="1:22" ht="12.75">
      <c r="A12" s="4">
        <v>5511</v>
      </c>
      <c r="B12" t="s">
        <v>178</v>
      </c>
      <c r="C12" t="s">
        <v>179</v>
      </c>
      <c r="D12" s="1" t="s">
        <v>84</v>
      </c>
      <c r="E12" s="5"/>
      <c r="F12" s="37">
        <v>120</v>
      </c>
      <c r="G12" s="5">
        <f t="shared" si="0"/>
        <v>120</v>
      </c>
      <c r="H12" s="5">
        <f t="shared" si="1"/>
        <v>0</v>
      </c>
      <c r="I12" s="5"/>
      <c r="J12" s="37">
        <v>100</v>
      </c>
      <c r="K12" s="5">
        <f t="shared" si="2"/>
        <v>100</v>
      </c>
      <c r="L12" s="5">
        <f t="shared" si="3"/>
        <v>0</v>
      </c>
      <c r="M12" s="5">
        <v>43.88</v>
      </c>
      <c r="N12" s="37">
        <v>10</v>
      </c>
      <c r="O12" s="37">
        <v>0</v>
      </c>
      <c r="P12" s="37">
        <f t="shared" si="4"/>
        <v>10</v>
      </c>
      <c r="Q12" s="5">
        <v>49.94</v>
      </c>
      <c r="R12" s="37">
        <v>7</v>
      </c>
      <c r="S12" s="37">
        <v>0</v>
      </c>
      <c r="T12" s="37">
        <f t="shared" si="5"/>
        <v>7</v>
      </c>
      <c r="U12" s="5">
        <f t="shared" si="6"/>
        <v>17</v>
      </c>
      <c r="V12" s="9">
        <v>10</v>
      </c>
    </row>
    <row r="13" spans="1:22" ht="12.75">
      <c r="A13" s="4"/>
      <c r="B13" s="1"/>
      <c r="C13" s="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</row>
    <row r="14" spans="1:22" ht="12.75">
      <c r="A14" s="4"/>
      <c r="B14" s="1"/>
      <c r="C14" s="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</row>
    <row r="15" spans="2:22" ht="12.75">
      <c r="B15" s="8"/>
      <c r="E15" s="5"/>
      <c r="F15" s="37"/>
      <c r="G15" s="5"/>
      <c r="H15" s="5"/>
      <c r="I15" s="5"/>
      <c r="J15" s="3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</row>
    <row r="16" spans="5:22" ht="12.75">
      <c r="E16" s="59"/>
      <c r="F16" s="59"/>
      <c r="G16" s="59"/>
      <c r="H16" s="59"/>
      <c r="I16" s="60"/>
      <c r="J16" s="59"/>
      <c r="K16" s="36"/>
      <c r="L16" s="36"/>
      <c r="M16" s="59"/>
      <c r="N16" s="59"/>
      <c r="O16" s="59"/>
      <c r="P16" s="59"/>
      <c r="Q16" s="59"/>
      <c r="R16" s="5"/>
      <c r="S16" s="5"/>
      <c r="T16" s="5"/>
      <c r="U16" s="5"/>
      <c r="V16" s="6"/>
    </row>
    <row r="17" spans="1:22" ht="12.75">
      <c r="A17" s="2"/>
      <c r="B17" s="2"/>
      <c r="C17" s="2"/>
      <c r="D17" s="3"/>
      <c r="E17" s="3"/>
      <c r="F17" s="3"/>
      <c r="G17" s="2"/>
      <c r="H17" s="3"/>
      <c r="I17" s="3"/>
      <c r="J17" s="2"/>
      <c r="K17" s="2"/>
      <c r="L17" s="38"/>
      <c r="M17" s="2"/>
      <c r="N17" s="2"/>
      <c r="O17" s="2"/>
      <c r="P17" s="2"/>
      <c r="Q17" s="2"/>
      <c r="R17" s="5"/>
      <c r="S17" s="5"/>
      <c r="T17" s="5"/>
      <c r="U17" s="5"/>
      <c r="V17" s="6"/>
    </row>
    <row r="18" spans="5:22" ht="12.75">
      <c r="E18" s="59" t="s">
        <v>33</v>
      </c>
      <c r="F18" s="59"/>
      <c r="G18" s="59"/>
      <c r="H18" s="59"/>
      <c r="I18" s="59" t="s">
        <v>34</v>
      </c>
      <c r="J18" s="59"/>
      <c r="K18" s="59"/>
      <c r="L18" s="59"/>
      <c r="M18" s="5"/>
      <c r="N18" s="5"/>
      <c r="O18" s="59" t="s">
        <v>38</v>
      </c>
      <c r="P18" s="59"/>
      <c r="Q18" s="59"/>
      <c r="R18" s="59"/>
      <c r="S18" s="59"/>
      <c r="T18" s="5"/>
      <c r="U18" s="5"/>
      <c r="V18" s="5"/>
    </row>
    <row r="19" spans="1:22" ht="38.25">
      <c r="A19" s="2" t="s">
        <v>0</v>
      </c>
      <c r="B19" s="2" t="s">
        <v>1</v>
      </c>
      <c r="C19" s="2" t="s">
        <v>2</v>
      </c>
      <c r="D19" s="3" t="s">
        <v>4</v>
      </c>
      <c r="E19" s="3" t="s">
        <v>22</v>
      </c>
      <c r="F19" s="3" t="s">
        <v>23</v>
      </c>
      <c r="G19" s="2" t="s">
        <v>24</v>
      </c>
      <c r="H19" s="2" t="s">
        <v>25</v>
      </c>
      <c r="I19" s="3" t="s">
        <v>22</v>
      </c>
      <c r="J19" s="3" t="s">
        <v>23</v>
      </c>
      <c r="K19" s="2" t="s">
        <v>24</v>
      </c>
      <c r="L19" s="2" t="s">
        <v>26</v>
      </c>
      <c r="M19" s="2" t="s">
        <v>87</v>
      </c>
      <c r="N19" s="2" t="s">
        <v>32</v>
      </c>
      <c r="O19" s="2" t="s">
        <v>22</v>
      </c>
      <c r="P19" s="2" t="s">
        <v>37</v>
      </c>
      <c r="Q19" s="2" t="s">
        <v>23</v>
      </c>
      <c r="R19" s="2" t="s">
        <v>24</v>
      </c>
      <c r="S19" s="2" t="s">
        <v>32</v>
      </c>
      <c r="T19" s="5"/>
      <c r="U19" s="5"/>
      <c r="V19" s="5"/>
    </row>
    <row r="20" spans="1:22" ht="12.75">
      <c r="A20" s="4">
        <v>5504</v>
      </c>
      <c r="B20" s="1" t="s">
        <v>12</v>
      </c>
      <c r="C20" s="1" t="s">
        <v>153</v>
      </c>
      <c r="D20" s="1" t="s">
        <v>20</v>
      </c>
      <c r="E20" s="5">
        <v>34.94</v>
      </c>
      <c r="F20" s="37">
        <v>0</v>
      </c>
      <c r="G20" s="5">
        <f aca="true" t="shared" si="7" ref="G20:G29">SUM(E20:F20)</f>
        <v>34.94</v>
      </c>
      <c r="H20" s="5">
        <f aca="true" t="shared" si="8" ref="H20:H29">120-G20</f>
        <v>85.06</v>
      </c>
      <c r="I20" s="5">
        <v>24.13</v>
      </c>
      <c r="J20" s="37">
        <v>0</v>
      </c>
      <c r="K20" s="5">
        <f aca="true" t="shared" si="9" ref="K20:K29">SUM(I20:J20)</f>
        <v>24.13</v>
      </c>
      <c r="L20" s="5">
        <f aca="true" t="shared" si="10" ref="L20:L29">100-K20</f>
        <v>75.87</v>
      </c>
      <c r="M20" s="5">
        <f aca="true" t="shared" si="11" ref="M20:M29">SUM(H20,L20)</f>
        <v>160.93</v>
      </c>
      <c r="N20" s="39">
        <v>1</v>
      </c>
      <c r="P20">
        <f>IF(O20=0,120,IF(O20&gt;71,120,IF(O20&lt;47,0,IF(71&gt;O20&gt;47,O20-47))))</f>
        <v>120</v>
      </c>
      <c r="R20">
        <f>SUM(P20:Q20)</f>
        <v>120</v>
      </c>
      <c r="S20" s="10">
        <v>0</v>
      </c>
      <c r="T20" s="5"/>
      <c r="U20" s="5"/>
      <c r="V20" s="5"/>
    </row>
    <row r="21" spans="1:19" ht="12.75">
      <c r="A21" s="4">
        <v>5502</v>
      </c>
      <c r="B21" s="1" t="s">
        <v>149</v>
      </c>
      <c r="C21" s="1" t="s">
        <v>150</v>
      </c>
      <c r="D21" s="1" t="s">
        <v>84</v>
      </c>
      <c r="E21" s="5">
        <v>29.82</v>
      </c>
      <c r="F21" s="37">
        <v>15</v>
      </c>
      <c r="G21" s="5">
        <f t="shared" si="7"/>
        <v>44.82</v>
      </c>
      <c r="H21" s="5">
        <f t="shared" si="8"/>
        <v>75.18</v>
      </c>
      <c r="I21" s="5">
        <v>20.78</v>
      </c>
      <c r="J21" s="37">
        <v>0</v>
      </c>
      <c r="K21" s="5">
        <f t="shared" si="9"/>
        <v>20.78</v>
      </c>
      <c r="L21" s="5">
        <f t="shared" si="10"/>
        <v>79.22</v>
      </c>
      <c r="M21" s="5">
        <f t="shared" si="11"/>
        <v>154.4</v>
      </c>
      <c r="N21" s="39">
        <v>2</v>
      </c>
      <c r="P21">
        <f aca="true" t="shared" si="12" ref="P21:P29">IF(O21=0,120,IF(O21&gt;71,120,IF(O21&lt;47,0,IF(71&gt;O21&gt;47,O21-47))))</f>
        <v>120</v>
      </c>
      <c r="R21">
        <f aca="true" t="shared" si="13" ref="R21:R29">SUM(P21:Q21)</f>
        <v>120</v>
      </c>
      <c r="S21" s="10">
        <v>0</v>
      </c>
    </row>
    <row r="22" spans="1:19" ht="12.75">
      <c r="A22" s="4">
        <v>5509</v>
      </c>
      <c r="B22" s="1" t="s">
        <v>101</v>
      </c>
      <c r="C22" s="1" t="s">
        <v>151</v>
      </c>
      <c r="D22" s="1" t="s">
        <v>54</v>
      </c>
      <c r="E22" s="5">
        <v>36.73</v>
      </c>
      <c r="F22" s="37">
        <v>10</v>
      </c>
      <c r="G22" s="5">
        <f t="shared" si="7"/>
        <v>46.73</v>
      </c>
      <c r="H22" s="5">
        <f t="shared" si="8"/>
        <v>73.27000000000001</v>
      </c>
      <c r="I22" s="5">
        <v>22.02</v>
      </c>
      <c r="J22" s="37">
        <v>0</v>
      </c>
      <c r="K22" s="5">
        <f t="shared" si="9"/>
        <v>22.02</v>
      </c>
      <c r="L22" s="5">
        <f t="shared" si="10"/>
        <v>77.98</v>
      </c>
      <c r="M22" s="5">
        <f t="shared" si="11"/>
        <v>151.25</v>
      </c>
      <c r="N22" s="39">
        <v>3</v>
      </c>
      <c r="P22">
        <f t="shared" si="12"/>
        <v>120</v>
      </c>
      <c r="R22">
        <f t="shared" si="13"/>
        <v>120</v>
      </c>
      <c r="S22" s="10">
        <v>0</v>
      </c>
    </row>
    <row r="23" spans="1:19" ht="12.75">
      <c r="A23" s="4">
        <v>5505</v>
      </c>
      <c r="B23" s="1" t="s">
        <v>56</v>
      </c>
      <c r="C23" s="1" t="s">
        <v>57</v>
      </c>
      <c r="D23" s="1" t="s">
        <v>148</v>
      </c>
      <c r="E23" s="5">
        <v>36.43</v>
      </c>
      <c r="F23" s="37">
        <v>15</v>
      </c>
      <c r="G23" s="5">
        <f t="shared" si="7"/>
        <v>51.43</v>
      </c>
      <c r="H23" s="5">
        <f t="shared" si="8"/>
        <v>68.57</v>
      </c>
      <c r="I23" s="5">
        <v>23.45</v>
      </c>
      <c r="J23" s="37">
        <v>0</v>
      </c>
      <c r="K23" s="5">
        <f t="shared" si="9"/>
        <v>23.45</v>
      </c>
      <c r="L23" s="5">
        <f t="shared" si="10"/>
        <v>76.55</v>
      </c>
      <c r="M23" s="5">
        <f t="shared" si="11"/>
        <v>145.12</v>
      </c>
      <c r="N23" s="39">
        <v>4</v>
      </c>
      <c r="P23">
        <f t="shared" si="12"/>
        <v>120</v>
      </c>
      <c r="R23">
        <f t="shared" si="13"/>
        <v>120</v>
      </c>
      <c r="S23" s="10">
        <v>0</v>
      </c>
    </row>
    <row r="24" spans="1:19" s="63" customFormat="1" ht="12.75">
      <c r="A24" s="62">
        <v>5506</v>
      </c>
      <c r="B24" s="64" t="s">
        <v>136</v>
      </c>
      <c r="C24" s="64" t="s">
        <v>144</v>
      </c>
      <c r="D24" s="64" t="s">
        <v>145</v>
      </c>
      <c r="E24" s="63">
        <v>40.32</v>
      </c>
      <c r="F24" s="63">
        <v>10</v>
      </c>
      <c r="G24" s="65">
        <f t="shared" si="7"/>
        <v>50.32</v>
      </c>
      <c r="H24" s="65">
        <f t="shared" si="8"/>
        <v>69.68</v>
      </c>
      <c r="I24" s="65">
        <v>24.7</v>
      </c>
      <c r="J24" s="66">
        <v>0</v>
      </c>
      <c r="K24" s="65">
        <f t="shared" si="9"/>
        <v>24.7</v>
      </c>
      <c r="L24" s="65">
        <f t="shared" si="10"/>
        <v>75.3</v>
      </c>
      <c r="M24" s="65">
        <f t="shared" si="11"/>
        <v>144.98000000000002</v>
      </c>
      <c r="N24" s="67">
        <v>5</v>
      </c>
      <c r="P24" s="63">
        <f t="shared" si="12"/>
        <v>120</v>
      </c>
      <c r="R24" s="63">
        <f t="shared" si="13"/>
        <v>120</v>
      </c>
      <c r="S24" s="68">
        <v>0</v>
      </c>
    </row>
    <row r="25" spans="1:19" ht="12.75">
      <c r="A25" s="4">
        <v>5501</v>
      </c>
      <c r="B25" s="1" t="s">
        <v>79</v>
      </c>
      <c r="C25" s="1" t="s">
        <v>152</v>
      </c>
      <c r="D25" s="1" t="s">
        <v>20</v>
      </c>
      <c r="E25" s="5">
        <v>37.76</v>
      </c>
      <c r="F25" s="37">
        <v>20</v>
      </c>
      <c r="G25" s="5">
        <f t="shared" si="7"/>
        <v>57.76</v>
      </c>
      <c r="H25" s="5">
        <f t="shared" si="8"/>
        <v>62.24</v>
      </c>
      <c r="I25" s="5">
        <v>23.05</v>
      </c>
      <c r="J25" s="37">
        <v>5</v>
      </c>
      <c r="K25" s="5">
        <f t="shared" si="9"/>
        <v>28.05</v>
      </c>
      <c r="L25" s="5">
        <f t="shared" si="10"/>
        <v>71.95</v>
      </c>
      <c r="M25" s="5">
        <f>SUM(H25,L25)</f>
        <v>134.19</v>
      </c>
      <c r="N25" s="37">
        <v>6</v>
      </c>
      <c r="P25">
        <f t="shared" si="12"/>
        <v>120</v>
      </c>
      <c r="R25">
        <f t="shared" si="13"/>
        <v>120</v>
      </c>
      <c r="S25" s="8"/>
    </row>
    <row r="26" spans="1:19" ht="12.75">
      <c r="A26" s="4">
        <v>5503</v>
      </c>
      <c r="B26" s="1" t="s">
        <v>58</v>
      </c>
      <c r="C26" s="1" t="s">
        <v>59</v>
      </c>
      <c r="D26" s="1" t="s">
        <v>85</v>
      </c>
      <c r="E26" s="5">
        <v>40.46</v>
      </c>
      <c r="F26" s="37">
        <v>5</v>
      </c>
      <c r="G26" s="5">
        <f t="shared" si="7"/>
        <v>45.46</v>
      </c>
      <c r="H26" s="5">
        <f t="shared" si="8"/>
        <v>74.53999999999999</v>
      </c>
      <c r="I26" s="5"/>
      <c r="J26" s="37">
        <v>100</v>
      </c>
      <c r="K26" s="5">
        <f t="shared" si="9"/>
        <v>100</v>
      </c>
      <c r="L26" s="5">
        <f t="shared" si="10"/>
        <v>0</v>
      </c>
      <c r="M26" s="5">
        <f t="shared" si="11"/>
        <v>74.53999999999999</v>
      </c>
      <c r="N26" s="37">
        <v>7</v>
      </c>
      <c r="O26" s="5"/>
      <c r="P26">
        <f t="shared" si="12"/>
        <v>120</v>
      </c>
      <c r="R26">
        <f t="shared" si="13"/>
        <v>120</v>
      </c>
      <c r="S26" s="10"/>
    </row>
    <row r="27" spans="1:18" ht="12.75">
      <c r="A27" s="4">
        <v>5507</v>
      </c>
      <c r="B27" s="1" t="s">
        <v>154</v>
      </c>
      <c r="C27" s="1" t="s">
        <v>155</v>
      </c>
      <c r="D27" s="1" t="s">
        <v>105</v>
      </c>
      <c r="E27" s="5">
        <v>32.32</v>
      </c>
      <c r="F27" s="37">
        <v>15</v>
      </c>
      <c r="G27" s="5">
        <f t="shared" si="7"/>
        <v>47.32</v>
      </c>
      <c r="H27" s="5">
        <f t="shared" si="8"/>
        <v>72.68</v>
      </c>
      <c r="I27" s="5"/>
      <c r="J27" s="37">
        <v>100</v>
      </c>
      <c r="K27" s="5">
        <f t="shared" si="9"/>
        <v>100</v>
      </c>
      <c r="L27" s="5">
        <f t="shared" si="10"/>
        <v>0</v>
      </c>
      <c r="M27" s="5">
        <f t="shared" si="11"/>
        <v>72.68</v>
      </c>
      <c r="N27" s="37">
        <v>8</v>
      </c>
      <c r="O27" s="5"/>
      <c r="P27">
        <f t="shared" si="12"/>
        <v>120</v>
      </c>
      <c r="Q27" s="5"/>
      <c r="R27">
        <f t="shared" si="13"/>
        <v>120</v>
      </c>
    </row>
    <row r="28" spans="1:18" s="63" customFormat="1" ht="12.75">
      <c r="A28" s="62">
        <v>5508</v>
      </c>
      <c r="B28" s="64" t="s">
        <v>146</v>
      </c>
      <c r="C28" s="64" t="s">
        <v>147</v>
      </c>
      <c r="D28" s="64" t="s">
        <v>148</v>
      </c>
      <c r="E28" s="65"/>
      <c r="F28" s="66">
        <v>120</v>
      </c>
      <c r="G28" s="65">
        <f t="shared" si="7"/>
        <v>120</v>
      </c>
      <c r="H28" s="65">
        <f t="shared" si="8"/>
        <v>0</v>
      </c>
      <c r="I28" s="65">
        <v>29.93</v>
      </c>
      <c r="J28" s="66">
        <v>10</v>
      </c>
      <c r="K28" s="65">
        <f t="shared" si="9"/>
        <v>39.93</v>
      </c>
      <c r="L28" s="65">
        <f t="shared" si="10"/>
        <v>60.07</v>
      </c>
      <c r="M28" s="65">
        <f t="shared" si="11"/>
        <v>60.07</v>
      </c>
      <c r="N28" s="66">
        <v>9</v>
      </c>
      <c r="O28" s="65"/>
      <c r="P28" s="63">
        <f t="shared" si="12"/>
        <v>120</v>
      </c>
      <c r="Q28" s="65"/>
      <c r="R28" s="63">
        <f t="shared" si="13"/>
        <v>120</v>
      </c>
    </row>
    <row r="29" spans="1:18" ht="12.75">
      <c r="A29" s="4">
        <v>5511</v>
      </c>
      <c r="B29" t="s">
        <v>178</v>
      </c>
      <c r="C29" t="s">
        <v>179</v>
      </c>
      <c r="D29" s="1" t="s">
        <v>84</v>
      </c>
      <c r="E29" s="5"/>
      <c r="F29" s="37">
        <v>120</v>
      </c>
      <c r="G29" s="5">
        <f t="shared" si="7"/>
        <v>120</v>
      </c>
      <c r="H29" s="5">
        <f t="shared" si="8"/>
        <v>0</v>
      </c>
      <c r="I29" s="5"/>
      <c r="J29" s="37">
        <v>100</v>
      </c>
      <c r="K29" s="5">
        <f t="shared" si="9"/>
        <v>100</v>
      </c>
      <c r="L29" s="5">
        <f t="shared" si="10"/>
        <v>0</v>
      </c>
      <c r="M29" s="5">
        <f t="shared" si="11"/>
        <v>0</v>
      </c>
      <c r="O29" s="5"/>
      <c r="P29">
        <f t="shared" si="12"/>
        <v>120</v>
      </c>
      <c r="Q29" s="5"/>
      <c r="R29">
        <f t="shared" si="13"/>
        <v>120</v>
      </c>
    </row>
  </sheetData>
  <mergeCells count="10">
    <mergeCell ref="E18:H18"/>
    <mergeCell ref="I18:L18"/>
    <mergeCell ref="O18:S18"/>
    <mergeCell ref="E16:G16"/>
    <mergeCell ref="H16:J16"/>
    <mergeCell ref="M16:Q16"/>
    <mergeCell ref="E1:H1"/>
    <mergeCell ref="I1:L1"/>
    <mergeCell ref="M1:P1"/>
    <mergeCell ref="Q1:T1"/>
  </mergeCells>
  <printOptions/>
  <pageMargins left="0.1968503937007874" right="0.1968503937007874" top="0.3937007874015748" bottom="0.3937007874015748" header="0" footer="0"/>
  <pageSetup fitToWidth="2" fitToHeight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workbookViewId="0" topLeftCell="A16">
      <selection activeCell="C39" sqref="C39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2.875" style="0" bestFit="1" customWidth="1"/>
    <col min="4" max="4" width="16.00390625" style="1" bestFit="1" customWidth="1"/>
    <col min="13" max="13" width="11.75390625" style="0" customWidth="1"/>
    <col min="21" max="21" width="12.25390625" style="0" customWidth="1"/>
    <col min="24" max="24" width="10.125" style="0" customWidth="1"/>
  </cols>
  <sheetData>
    <row r="1" spans="5:20" ht="12.75">
      <c r="E1" s="59" t="s">
        <v>33</v>
      </c>
      <c r="F1" s="59"/>
      <c r="G1" s="59"/>
      <c r="H1" s="59"/>
      <c r="I1" s="59" t="s">
        <v>34</v>
      </c>
      <c r="J1" s="59"/>
      <c r="K1" s="59"/>
      <c r="L1" s="59"/>
      <c r="M1" s="59" t="s">
        <v>35</v>
      </c>
      <c r="N1" s="59"/>
      <c r="O1" s="59"/>
      <c r="P1" s="59"/>
      <c r="Q1" s="59" t="s">
        <v>36</v>
      </c>
      <c r="R1" s="59"/>
      <c r="S1" s="59"/>
      <c r="T1" s="59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22</v>
      </c>
      <c r="F2" s="3" t="s">
        <v>23</v>
      </c>
      <c r="G2" s="2" t="s">
        <v>24</v>
      </c>
      <c r="H2" s="2" t="s">
        <v>25</v>
      </c>
      <c r="I2" s="3" t="s">
        <v>22</v>
      </c>
      <c r="J2" s="3" t="s">
        <v>23</v>
      </c>
      <c r="K2" s="2" t="s">
        <v>24</v>
      </c>
      <c r="L2" s="2" t="s">
        <v>26</v>
      </c>
      <c r="M2" s="2" t="s">
        <v>22</v>
      </c>
      <c r="N2" s="2" t="s">
        <v>27</v>
      </c>
      <c r="O2" s="2" t="s">
        <v>28</v>
      </c>
      <c r="P2" s="2" t="s">
        <v>29</v>
      </c>
      <c r="Q2" s="2" t="s">
        <v>22</v>
      </c>
      <c r="R2" s="2" t="s">
        <v>27</v>
      </c>
      <c r="S2" s="2" t="s">
        <v>30</v>
      </c>
      <c r="T2" s="2" t="s">
        <v>29</v>
      </c>
      <c r="U2" s="2" t="s">
        <v>31</v>
      </c>
      <c r="V2" s="2" t="s">
        <v>32</v>
      </c>
    </row>
    <row r="3" spans="1:22" ht="12.75">
      <c r="A3" s="4">
        <v>4026</v>
      </c>
      <c r="B3" t="s">
        <v>166</v>
      </c>
      <c r="C3" t="s">
        <v>167</v>
      </c>
      <c r="D3" s="1" t="s">
        <v>8</v>
      </c>
      <c r="E3" s="5">
        <v>29.76</v>
      </c>
      <c r="F3" s="37">
        <v>5</v>
      </c>
      <c r="G3" s="5">
        <f aca="true" t="shared" si="0" ref="G3:G10">SUM(E3:F3)</f>
        <v>34.760000000000005</v>
      </c>
      <c r="H3" s="5">
        <f aca="true" t="shared" si="1" ref="H3:H10">120-G3</f>
        <v>85.24</v>
      </c>
      <c r="I3" s="5">
        <v>21.33</v>
      </c>
      <c r="J3" s="37">
        <v>0</v>
      </c>
      <c r="K3" s="5">
        <f aca="true" t="shared" si="2" ref="K3:K10">SUM(I3:J3)</f>
        <v>21.33</v>
      </c>
      <c r="L3" s="5">
        <f aca="true" t="shared" si="3" ref="L3:L10">100-K3</f>
        <v>78.67</v>
      </c>
      <c r="M3" s="5">
        <v>35.68</v>
      </c>
      <c r="N3" s="37">
        <v>23</v>
      </c>
      <c r="O3" s="37">
        <v>2</v>
      </c>
      <c r="P3" s="37">
        <f aca="true" t="shared" si="4" ref="P3:P35">SUM(IF(O3=0,N3,IF(O3=2,N3*2)))</f>
        <v>46</v>
      </c>
      <c r="Q3" s="5">
        <v>28.85</v>
      </c>
      <c r="R3" s="37">
        <v>5</v>
      </c>
      <c r="S3" s="37">
        <v>20</v>
      </c>
      <c r="T3" s="37">
        <f aca="true" t="shared" si="5" ref="T3:T10">SUM(R3:S3)</f>
        <v>25</v>
      </c>
      <c r="U3" s="5">
        <f aca="true" t="shared" si="6" ref="U3:U10">SUM(H3,L3,P3,T3)</f>
        <v>234.91</v>
      </c>
      <c r="V3" s="7">
        <v>1</v>
      </c>
    </row>
    <row r="4" spans="1:22" ht="12.75">
      <c r="A4" s="4">
        <v>4013</v>
      </c>
      <c r="B4" s="1" t="s">
        <v>83</v>
      </c>
      <c r="C4" s="1" t="s">
        <v>39</v>
      </c>
      <c r="D4" s="1" t="s">
        <v>16</v>
      </c>
      <c r="E4" s="5">
        <v>33.2</v>
      </c>
      <c r="F4" s="37">
        <v>5</v>
      </c>
      <c r="G4" s="5">
        <f t="shared" si="0"/>
        <v>38.2</v>
      </c>
      <c r="H4" s="5">
        <f t="shared" si="1"/>
        <v>81.8</v>
      </c>
      <c r="I4" s="5">
        <v>21.87</v>
      </c>
      <c r="J4" s="37">
        <v>0</v>
      </c>
      <c r="K4" s="5">
        <f t="shared" si="2"/>
        <v>21.87</v>
      </c>
      <c r="L4" s="5">
        <f t="shared" si="3"/>
        <v>78.13</v>
      </c>
      <c r="M4" s="5">
        <v>33.47</v>
      </c>
      <c r="N4" s="37">
        <v>21</v>
      </c>
      <c r="O4" s="37">
        <v>2</v>
      </c>
      <c r="P4" s="37">
        <f t="shared" si="4"/>
        <v>42</v>
      </c>
      <c r="Q4" s="5">
        <v>28.26</v>
      </c>
      <c r="R4" s="37">
        <v>5</v>
      </c>
      <c r="S4" s="37">
        <v>27</v>
      </c>
      <c r="T4" s="37">
        <f t="shared" si="5"/>
        <v>32</v>
      </c>
      <c r="U4" s="5">
        <f t="shared" si="6"/>
        <v>233.93</v>
      </c>
      <c r="V4" s="7">
        <v>2</v>
      </c>
    </row>
    <row r="5" spans="1:22" ht="12.75">
      <c r="A5" s="4">
        <v>4004</v>
      </c>
      <c r="B5" t="s">
        <v>149</v>
      </c>
      <c r="C5" t="s">
        <v>174</v>
      </c>
      <c r="D5" s="1" t="s">
        <v>84</v>
      </c>
      <c r="E5" s="5">
        <v>35.15</v>
      </c>
      <c r="F5" s="37">
        <v>10</v>
      </c>
      <c r="G5" s="5">
        <f t="shared" si="0"/>
        <v>45.15</v>
      </c>
      <c r="H5" s="5">
        <f t="shared" si="1"/>
        <v>74.85</v>
      </c>
      <c r="I5" s="5">
        <v>22.07</v>
      </c>
      <c r="J5" s="37">
        <v>0</v>
      </c>
      <c r="K5" s="5">
        <f t="shared" si="2"/>
        <v>22.07</v>
      </c>
      <c r="L5" s="5">
        <f t="shared" si="3"/>
        <v>77.93</v>
      </c>
      <c r="M5" s="5">
        <v>33.77</v>
      </c>
      <c r="N5" s="37">
        <v>24</v>
      </c>
      <c r="O5" s="37">
        <v>2</v>
      </c>
      <c r="P5" s="37">
        <f t="shared" si="4"/>
        <v>48</v>
      </c>
      <c r="Q5" s="5">
        <v>39.67</v>
      </c>
      <c r="R5" s="37">
        <v>13</v>
      </c>
      <c r="S5" s="37">
        <v>14</v>
      </c>
      <c r="T5" s="37">
        <f t="shared" si="5"/>
        <v>27</v>
      </c>
      <c r="U5" s="5">
        <f t="shared" si="6"/>
        <v>227.78</v>
      </c>
      <c r="V5" s="7">
        <v>3</v>
      </c>
    </row>
    <row r="6" spans="1:22" ht="12.75">
      <c r="A6" s="4">
        <v>4011</v>
      </c>
      <c r="B6" s="1" t="s">
        <v>43</v>
      </c>
      <c r="C6" s="1" t="s">
        <v>44</v>
      </c>
      <c r="D6" s="1" t="s">
        <v>54</v>
      </c>
      <c r="E6" s="5">
        <v>31</v>
      </c>
      <c r="F6" s="37">
        <v>5</v>
      </c>
      <c r="G6" s="5">
        <f t="shared" si="0"/>
        <v>36</v>
      </c>
      <c r="H6" s="5">
        <f t="shared" si="1"/>
        <v>84</v>
      </c>
      <c r="I6" s="5">
        <v>22.02</v>
      </c>
      <c r="J6" s="37">
        <v>0</v>
      </c>
      <c r="K6" s="5">
        <f t="shared" si="2"/>
        <v>22.02</v>
      </c>
      <c r="L6" s="5">
        <f t="shared" si="3"/>
        <v>77.98</v>
      </c>
      <c r="M6" s="5">
        <v>34.6</v>
      </c>
      <c r="N6" s="37">
        <v>19</v>
      </c>
      <c r="O6" s="37">
        <v>2</v>
      </c>
      <c r="P6" s="37">
        <f t="shared" si="4"/>
        <v>38</v>
      </c>
      <c r="Q6" s="5">
        <v>28.85</v>
      </c>
      <c r="R6" s="37">
        <v>11</v>
      </c>
      <c r="S6" s="37">
        <v>0</v>
      </c>
      <c r="T6" s="37">
        <f t="shared" si="5"/>
        <v>11</v>
      </c>
      <c r="U6" s="5">
        <f t="shared" si="6"/>
        <v>210.98000000000002</v>
      </c>
      <c r="V6" s="9">
        <v>4</v>
      </c>
    </row>
    <row r="7" spans="1:22" ht="12.75">
      <c r="A7" s="4">
        <v>4017</v>
      </c>
      <c r="B7" s="1" t="s">
        <v>45</v>
      </c>
      <c r="C7" s="1" t="s">
        <v>46</v>
      </c>
      <c r="D7" s="1" t="s">
        <v>54</v>
      </c>
      <c r="E7" s="5">
        <v>34.16</v>
      </c>
      <c r="F7" s="37">
        <v>5</v>
      </c>
      <c r="G7" s="5">
        <f t="shared" si="0"/>
        <v>39.16</v>
      </c>
      <c r="H7" s="5">
        <f t="shared" si="1"/>
        <v>80.84</v>
      </c>
      <c r="I7" s="5">
        <v>23.35</v>
      </c>
      <c r="J7" s="37">
        <v>0</v>
      </c>
      <c r="K7" s="5">
        <f t="shared" si="2"/>
        <v>23.35</v>
      </c>
      <c r="L7" s="5">
        <f t="shared" si="3"/>
        <v>76.65</v>
      </c>
      <c r="M7" s="5">
        <v>35.73</v>
      </c>
      <c r="N7" s="37">
        <v>20</v>
      </c>
      <c r="O7" s="37">
        <v>0</v>
      </c>
      <c r="P7" s="37">
        <f t="shared" si="4"/>
        <v>20</v>
      </c>
      <c r="Q7" s="5">
        <v>33.76</v>
      </c>
      <c r="R7" s="37">
        <v>10</v>
      </c>
      <c r="S7" s="37">
        <v>20</v>
      </c>
      <c r="T7" s="37">
        <f t="shared" si="5"/>
        <v>30</v>
      </c>
      <c r="U7" s="5">
        <f t="shared" si="6"/>
        <v>207.49</v>
      </c>
      <c r="V7" s="9">
        <v>5</v>
      </c>
    </row>
    <row r="8" spans="1:22" ht="12.75">
      <c r="A8" s="4">
        <v>4014</v>
      </c>
      <c r="B8" s="1" t="s">
        <v>157</v>
      </c>
      <c r="C8" s="1" t="s">
        <v>158</v>
      </c>
      <c r="D8" s="1" t="s">
        <v>14</v>
      </c>
      <c r="E8" s="5">
        <v>36.62</v>
      </c>
      <c r="F8" s="37">
        <v>5</v>
      </c>
      <c r="G8" s="5">
        <f t="shared" si="0"/>
        <v>41.62</v>
      </c>
      <c r="H8" s="5">
        <f t="shared" si="1"/>
        <v>78.38</v>
      </c>
      <c r="I8" s="5">
        <v>22.92</v>
      </c>
      <c r="J8" s="37">
        <v>0</v>
      </c>
      <c r="K8" s="5">
        <f t="shared" si="2"/>
        <v>22.92</v>
      </c>
      <c r="L8" s="5">
        <f t="shared" si="3"/>
        <v>77.08</v>
      </c>
      <c r="M8" s="5">
        <v>36.38</v>
      </c>
      <c r="N8" s="37">
        <v>19</v>
      </c>
      <c r="O8" s="37">
        <v>0</v>
      </c>
      <c r="P8" s="37">
        <f t="shared" si="4"/>
        <v>19</v>
      </c>
      <c r="Q8" s="5">
        <v>33.12</v>
      </c>
      <c r="R8" s="37">
        <v>10</v>
      </c>
      <c r="S8" s="37">
        <v>20</v>
      </c>
      <c r="T8" s="37">
        <f t="shared" si="5"/>
        <v>30</v>
      </c>
      <c r="U8" s="5">
        <f t="shared" si="6"/>
        <v>204.45999999999998</v>
      </c>
      <c r="V8" s="9">
        <v>6</v>
      </c>
    </row>
    <row r="9" spans="1:22" s="63" customFormat="1" ht="12.75">
      <c r="A9" s="62">
        <v>4002</v>
      </c>
      <c r="B9" s="63" t="s">
        <v>146</v>
      </c>
      <c r="C9" s="63" t="s">
        <v>182</v>
      </c>
      <c r="D9" s="64" t="s">
        <v>141</v>
      </c>
      <c r="E9" s="65">
        <v>35.97</v>
      </c>
      <c r="F9" s="66">
        <v>10</v>
      </c>
      <c r="G9" s="65">
        <f t="shared" si="0"/>
        <v>45.97</v>
      </c>
      <c r="H9" s="65">
        <f t="shared" si="1"/>
        <v>74.03</v>
      </c>
      <c r="I9" s="65">
        <v>22.19</v>
      </c>
      <c r="J9" s="66">
        <v>0</v>
      </c>
      <c r="K9" s="65">
        <f t="shared" si="2"/>
        <v>22.19</v>
      </c>
      <c r="L9" s="65">
        <f t="shared" si="3"/>
        <v>77.81</v>
      </c>
      <c r="M9" s="65">
        <v>40.74</v>
      </c>
      <c r="N9" s="66">
        <v>24</v>
      </c>
      <c r="O9" s="66">
        <v>0</v>
      </c>
      <c r="P9" s="66">
        <f t="shared" si="4"/>
        <v>24</v>
      </c>
      <c r="Q9" s="65">
        <v>47.22</v>
      </c>
      <c r="R9" s="66">
        <v>10</v>
      </c>
      <c r="S9" s="66">
        <v>14</v>
      </c>
      <c r="T9" s="66">
        <f t="shared" si="5"/>
        <v>24</v>
      </c>
      <c r="U9" s="65">
        <f t="shared" si="6"/>
        <v>199.84</v>
      </c>
      <c r="V9" s="70">
        <v>7</v>
      </c>
    </row>
    <row r="10" spans="1:22" ht="12.75">
      <c r="A10" s="4">
        <v>4020</v>
      </c>
      <c r="B10" s="1" t="s">
        <v>21</v>
      </c>
      <c r="C10" s="1" t="s">
        <v>159</v>
      </c>
      <c r="D10" s="1" t="s">
        <v>99</v>
      </c>
      <c r="E10" s="5">
        <v>37.97</v>
      </c>
      <c r="F10" s="37">
        <v>5</v>
      </c>
      <c r="G10" s="5">
        <f t="shared" si="0"/>
        <v>42.97</v>
      </c>
      <c r="H10" s="5">
        <f t="shared" si="1"/>
        <v>77.03</v>
      </c>
      <c r="I10" s="5">
        <v>23.82</v>
      </c>
      <c r="J10" s="37">
        <v>5</v>
      </c>
      <c r="K10" s="5">
        <f t="shared" si="2"/>
        <v>28.82</v>
      </c>
      <c r="L10" s="5">
        <f t="shared" si="3"/>
        <v>71.18</v>
      </c>
      <c r="M10" s="5">
        <v>33.69</v>
      </c>
      <c r="N10" s="37">
        <v>22</v>
      </c>
      <c r="O10" s="37">
        <v>0</v>
      </c>
      <c r="P10" s="37">
        <f t="shared" si="4"/>
        <v>22</v>
      </c>
      <c r="Q10" s="5">
        <v>28.28</v>
      </c>
      <c r="R10" s="37">
        <v>2</v>
      </c>
      <c r="S10" s="37">
        <v>27</v>
      </c>
      <c r="T10" s="37">
        <f t="shared" si="5"/>
        <v>29</v>
      </c>
      <c r="U10" s="5">
        <f t="shared" si="6"/>
        <v>199.21</v>
      </c>
      <c r="V10" s="9">
        <v>8</v>
      </c>
    </row>
    <row r="11" spans="1:22" s="63" customFormat="1" ht="12.75">
      <c r="A11" s="62">
        <v>4018</v>
      </c>
      <c r="B11" s="63" t="s">
        <v>146</v>
      </c>
      <c r="C11" s="63" t="s">
        <v>180</v>
      </c>
      <c r="D11" s="64" t="s">
        <v>135</v>
      </c>
      <c r="E11" s="65">
        <v>39.94</v>
      </c>
      <c r="F11" s="66">
        <v>0</v>
      </c>
      <c r="G11" s="65">
        <f aca="true" t="shared" si="7" ref="G11:G35">SUM(E11:F11)</f>
        <v>39.94</v>
      </c>
      <c r="H11" s="65">
        <f aca="true" t="shared" si="8" ref="H11:H35">120-G11</f>
        <v>80.06</v>
      </c>
      <c r="I11" s="65">
        <v>27.05</v>
      </c>
      <c r="J11" s="66">
        <v>0</v>
      </c>
      <c r="K11" s="65">
        <f aca="true" t="shared" si="9" ref="K11:K35">SUM(I11:J11)</f>
        <v>27.05</v>
      </c>
      <c r="L11" s="65">
        <f aca="true" t="shared" si="10" ref="L11:L35">100-K11</f>
        <v>72.95</v>
      </c>
      <c r="M11" s="65">
        <v>35.14</v>
      </c>
      <c r="N11" s="66">
        <v>19</v>
      </c>
      <c r="O11" s="66">
        <v>2</v>
      </c>
      <c r="P11" s="66">
        <f t="shared" si="4"/>
        <v>38</v>
      </c>
      <c r="Q11" s="65">
        <v>32.48</v>
      </c>
      <c r="R11" s="66">
        <v>1</v>
      </c>
      <c r="S11" s="66">
        <v>5</v>
      </c>
      <c r="T11" s="66">
        <f aca="true" t="shared" si="11" ref="T11:T35">SUM(R11:S11)</f>
        <v>6</v>
      </c>
      <c r="U11" s="65">
        <f aca="true" t="shared" si="12" ref="U11:U35">SUM(H11,L11,P11,T11)</f>
        <v>197.01</v>
      </c>
      <c r="V11" s="70">
        <v>9</v>
      </c>
    </row>
    <row r="12" spans="1:22" ht="12.75">
      <c r="A12" s="4">
        <v>4033</v>
      </c>
      <c r="B12" s="1" t="s">
        <v>48</v>
      </c>
      <c r="C12" s="1" t="s">
        <v>49</v>
      </c>
      <c r="D12" s="1" t="s">
        <v>8</v>
      </c>
      <c r="E12" s="5">
        <v>38.87</v>
      </c>
      <c r="F12" s="37">
        <v>0</v>
      </c>
      <c r="G12" s="5">
        <f t="shared" si="7"/>
        <v>38.87</v>
      </c>
      <c r="H12" s="5">
        <f t="shared" si="8"/>
        <v>81.13</v>
      </c>
      <c r="I12" s="5">
        <v>28.17</v>
      </c>
      <c r="J12" s="37">
        <v>0</v>
      </c>
      <c r="K12" s="5">
        <f t="shared" si="9"/>
        <v>28.17</v>
      </c>
      <c r="L12" s="5">
        <f t="shared" si="10"/>
        <v>71.83</v>
      </c>
      <c r="M12" s="5">
        <v>40.15</v>
      </c>
      <c r="N12" s="37">
        <v>19</v>
      </c>
      <c r="O12" s="37">
        <v>0</v>
      </c>
      <c r="P12" s="37">
        <f t="shared" si="4"/>
        <v>19</v>
      </c>
      <c r="Q12" s="5">
        <v>35.2</v>
      </c>
      <c r="R12" s="37">
        <v>5</v>
      </c>
      <c r="S12" s="37">
        <v>20</v>
      </c>
      <c r="T12" s="37">
        <f t="shared" si="11"/>
        <v>25</v>
      </c>
      <c r="U12" s="5">
        <f t="shared" si="12"/>
        <v>196.95999999999998</v>
      </c>
      <c r="V12" s="9">
        <v>10</v>
      </c>
    </row>
    <row r="13" spans="1:22" s="63" customFormat="1" ht="12.75">
      <c r="A13" s="62">
        <v>4036</v>
      </c>
      <c r="B13" s="63" t="s">
        <v>139</v>
      </c>
      <c r="C13" s="63" t="s">
        <v>181</v>
      </c>
      <c r="D13" s="64" t="s">
        <v>138</v>
      </c>
      <c r="E13" s="65">
        <v>36.11</v>
      </c>
      <c r="F13" s="66">
        <v>0</v>
      </c>
      <c r="G13" s="65">
        <f t="shared" si="7"/>
        <v>36.11</v>
      </c>
      <c r="H13" s="65">
        <f t="shared" si="8"/>
        <v>83.89</v>
      </c>
      <c r="I13" s="65">
        <v>31.01</v>
      </c>
      <c r="J13" s="66">
        <v>5</v>
      </c>
      <c r="K13" s="65">
        <f t="shared" si="9"/>
        <v>36.010000000000005</v>
      </c>
      <c r="L13" s="65">
        <f t="shared" si="10"/>
        <v>63.989999999999995</v>
      </c>
      <c r="M13" s="65">
        <v>36.58</v>
      </c>
      <c r="N13" s="66">
        <v>19</v>
      </c>
      <c r="O13" s="66">
        <v>0</v>
      </c>
      <c r="P13" s="66">
        <f t="shared" si="4"/>
        <v>19</v>
      </c>
      <c r="Q13" s="65">
        <v>35.57</v>
      </c>
      <c r="R13" s="66">
        <v>10</v>
      </c>
      <c r="S13" s="66">
        <v>20</v>
      </c>
      <c r="T13" s="66">
        <f t="shared" si="11"/>
        <v>30</v>
      </c>
      <c r="U13" s="65">
        <f t="shared" si="12"/>
        <v>196.88</v>
      </c>
      <c r="V13" s="70">
        <v>11</v>
      </c>
    </row>
    <row r="14" spans="1:22" ht="13.5" customHeight="1">
      <c r="A14" s="4">
        <v>4022</v>
      </c>
      <c r="B14" s="1" t="s">
        <v>9</v>
      </c>
      <c r="C14" s="1" t="s">
        <v>156</v>
      </c>
      <c r="D14" s="1" t="s">
        <v>14</v>
      </c>
      <c r="E14" s="5">
        <v>41.73</v>
      </c>
      <c r="F14" s="37">
        <v>5</v>
      </c>
      <c r="G14" s="5">
        <f t="shared" si="7"/>
        <v>46.73</v>
      </c>
      <c r="H14" s="5">
        <f t="shared" si="8"/>
        <v>73.27000000000001</v>
      </c>
      <c r="I14" s="5">
        <v>24.44</v>
      </c>
      <c r="J14" s="37">
        <v>0</v>
      </c>
      <c r="K14" s="5">
        <f t="shared" si="9"/>
        <v>24.44</v>
      </c>
      <c r="L14" s="5">
        <f t="shared" si="10"/>
        <v>75.56</v>
      </c>
      <c r="M14" s="5">
        <v>38.65</v>
      </c>
      <c r="N14" s="37">
        <v>17</v>
      </c>
      <c r="O14" s="37">
        <v>0</v>
      </c>
      <c r="P14" s="37">
        <f t="shared" si="4"/>
        <v>17</v>
      </c>
      <c r="Q14" s="5">
        <v>36.39</v>
      </c>
      <c r="R14" s="37">
        <v>10</v>
      </c>
      <c r="S14" s="37">
        <v>20</v>
      </c>
      <c r="T14" s="37">
        <f t="shared" si="11"/>
        <v>30</v>
      </c>
      <c r="U14" s="5">
        <f t="shared" si="12"/>
        <v>195.83</v>
      </c>
      <c r="V14" s="9">
        <v>12</v>
      </c>
    </row>
    <row r="15" spans="1:22" ht="12.75">
      <c r="A15" s="4">
        <v>4027</v>
      </c>
      <c r="B15" t="s">
        <v>73</v>
      </c>
      <c r="C15" t="s">
        <v>168</v>
      </c>
      <c r="D15" s="1" t="s">
        <v>16</v>
      </c>
      <c r="E15" s="5">
        <v>38.72</v>
      </c>
      <c r="F15" s="37">
        <v>10</v>
      </c>
      <c r="G15" s="5">
        <f t="shared" si="7"/>
        <v>48.72</v>
      </c>
      <c r="H15" s="5">
        <f t="shared" si="8"/>
        <v>71.28</v>
      </c>
      <c r="I15" s="5">
        <v>23.27</v>
      </c>
      <c r="J15" s="37">
        <v>5</v>
      </c>
      <c r="K15" s="5">
        <f t="shared" si="9"/>
        <v>28.27</v>
      </c>
      <c r="L15" s="5">
        <f t="shared" si="10"/>
        <v>71.73</v>
      </c>
      <c r="M15" s="5">
        <v>39.05</v>
      </c>
      <c r="N15" s="37">
        <v>22</v>
      </c>
      <c r="O15" s="37">
        <v>0</v>
      </c>
      <c r="P15" s="37">
        <f t="shared" si="4"/>
        <v>22</v>
      </c>
      <c r="Q15" s="5">
        <v>33.11</v>
      </c>
      <c r="R15" s="37">
        <v>10</v>
      </c>
      <c r="S15" s="37">
        <v>20</v>
      </c>
      <c r="T15" s="37">
        <f t="shared" si="11"/>
        <v>30</v>
      </c>
      <c r="U15" s="5">
        <f t="shared" si="12"/>
        <v>195.01</v>
      </c>
      <c r="V15" s="9">
        <v>13</v>
      </c>
    </row>
    <row r="16" spans="1:22" ht="12.75">
      <c r="A16" s="4">
        <v>4035</v>
      </c>
      <c r="B16" s="1" t="s">
        <v>89</v>
      </c>
      <c r="C16" s="1" t="s">
        <v>90</v>
      </c>
      <c r="D16" s="1" t="s">
        <v>84</v>
      </c>
      <c r="E16" s="5">
        <v>39.51</v>
      </c>
      <c r="F16" s="37">
        <v>0</v>
      </c>
      <c r="G16" s="5">
        <f t="shared" si="7"/>
        <v>39.51</v>
      </c>
      <c r="H16" s="5">
        <f t="shared" si="8"/>
        <v>80.49000000000001</v>
      </c>
      <c r="I16" s="5">
        <v>28.06</v>
      </c>
      <c r="J16" s="37">
        <v>0</v>
      </c>
      <c r="K16" s="5">
        <f t="shared" si="9"/>
        <v>28.06</v>
      </c>
      <c r="L16" s="5">
        <f t="shared" si="10"/>
        <v>71.94</v>
      </c>
      <c r="M16" s="5">
        <v>38.4</v>
      </c>
      <c r="N16" s="37">
        <v>13</v>
      </c>
      <c r="O16" s="37">
        <v>0</v>
      </c>
      <c r="P16" s="37">
        <f t="shared" si="4"/>
        <v>13</v>
      </c>
      <c r="Q16" s="5">
        <v>32.8</v>
      </c>
      <c r="R16" s="37">
        <v>10</v>
      </c>
      <c r="S16" s="37">
        <v>14</v>
      </c>
      <c r="T16" s="37">
        <f t="shared" si="11"/>
        <v>24</v>
      </c>
      <c r="U16" s="5">
        <f t="shared" si="12"/>
        <v>189.43</v>
      </c>
      <c r="V16" s="9">
        <v>14</v>
      </c>
    </row>
    <row r="17" spans="1:22" ht="12.75">
      <c r="A17" s="4">
        <v>4010</v>
      </c>
      <c r="B17" s="1" t="s">
        <v>93</v>
      </c>
      <c r="C17" s="1" t="s">
        <v>94</v>
      </c>
      <c r="D17" s="1" t="s">
        <v>20</v>
      </c>
      <c r="E17" s="5">
        <v>39.27</v>
      </c>
      <c r="F17" s="37">
        <v>0</v>
      </c>
      <c r="G17" s="5">
        <f t="shared" si="7"/>
        <v>39.27</v>
      </c>
      <c r="H17" s="5">
        <f t="shared" si="8"/>
        <v>80.72999999999999</v>
      </c>
      <c r="I17" s="5">
        <v>33.94</v>
      </c>
      <c r="J17" s="37">
        <v>10</v>
      </c>
      <c r="K17" s="5">
        <f t="shared" si="9"/>
        <v>43.94</v>
      </c>
      <c r="L17" s="5">
        <f t="shared" si="10"/>
        <v>56.06</v>
      </c>
      <c r="M17" s="5">
        <v>37.4</v>
      </c>
      <c r="N17" s="37">
        <v>18</v>
      </c>
      <c r="O17" s="37">
        <v>0</v>
      </c>
      <c r="P17" s="37">
        <f t="shared" si="4"/>
        <v>18</v>
      </c>
      <c r="Q17" s="5">
        <v>40.84</v>
      </c>
      <c r="R17" s="37">
        <v>10</v>
      </c>
      <c r="S17" s="37">
        <v>14</v>
      </c>
      <c r="T17" s="37">
        <f t="shared" si="11"/>
        <v>24</v>
      </c>
      <c r="U17" s="5">
        <f t="shared" si="12"/>
        <v>178.79</v>
      </c>
      <c r="V17" s="9">
        <v>15</v>
      </c>
    </row>
    <row r="18" spans="1:22" ht="12.75">
      <c r="A18" s="4">
        <v>4029</v>
      </c>
      <c r="B18" s="1" t="s">
        <v>51</v>
      </c>
      <c r="C18" s="1" t="s">
        <v>52</v>
      </c>
      <c r="D18" s="1" t="s">
        <v>86</v>
      </c>
      <c r="E18" s="5">
        <v>43.69</v>
      </c>
      <c r="F18" s="37">
        <v>10</v>
      </c>
      <c r="G18" s="5">
        <f t="shared" si="7"/>
        <v>53.69</v>
      </c>
      <c r="H18" s="5">
        <f t="shared" si="8"/>
        <v>66.31</v>
      </c>
      <c r="I18" s="5">
        <v>25.58</v>
      </c>
      <c r="J18" s="37">
        <v>0</v>
      </c>
      <c r="K18" s="5">
        <f t="shared" si="9"/>
        <v>25.58</v>
      </c>
      <c r="L18" s="5">
        <f t="shared" si="10"/>
        <v>74.42</v>
      </c>
      <c r="M18" s="5">
        <v>35.6</v>
      </c>
      <c r="N18" s="37">
        <v>20</v>
      </c>
      <c r="O18" s="37">
        <v>0</v>
      </c>
      <c r="P18" s="37">
        <f t="shared" si="4"/>
        <v>20</v>
      </c>
      <c r="Q18" s="5">
        <v>37.34</v>
      </c>
      <c r="R18" s="37">
        <v>14</v>
      </c>
      <c r="S18" s="37">
        <v>2</v>
      </c>
      <c r="T18" s="37">
        <f t="shared" si="11"/>
        <v>16</v>
      </c>
      <c r="U18" s="5">
        <f t="shared" si="12"/>
        <v>176.73000000000002</v>
      </c>
      <c r="V18" s="9">
        <v>16</v>
      </c>
    </row>
    <row r="19" spans="1:22" ht="12.75">
      <c r="A19" s="4">
        <v>4028</v>
      </c>
      <c r="B19" t="s">
        <v>110</v>
      </c>
      <c r="C19" t="s">
        <v>169</v>
      </c>
      <c r="D19" s="1" t="s">
        <v>72</v>
      </c>
      <c r="E19" s="5">
        <v>36.35</v>
      </c>
      <c r="F19" s="37">
        <v>0</v>
      </c>
      <c r="G19" s="5">
        <f t="shared" si="7"/>
        <v>36.35</v>
      </c>
      <c r="H19" s="5">
        <f t="shared" si="8"/>
        <v>83.65</v>
      </c>
      <c r="I19" s="5">
        <v>29.47</v>
      </c>
      <c r="J19" s="37">
        <v>5</v>
      </c>
      <c r="K19" s="5">
        <f t="shared" si="9"/>
        <v>34.47</v>
      </c>
      <c r="L19" s="5">
        <f t="shared" si="10"/>
        <v>65.53</v>
      </c>
      <c r="M19" s="5">
        <v>36.82</v>
      </c>
      <c r="N19" s="37">
        <v>15</v>
      </c>
      <c r="O19" s="37">
        <v>0</v>
      </c>
      <c r="P19" s="37">
        <f t="shared" si="4"/>
        <v>15</v>
      </c>
      <c r="Q19" s="5">
        <v>24.08</v>
      </c>
      <c r="R19" s="37">
        <v>5</v>
      </c>
      <c r="S19" s="37">
        <v>5</v>
      </c>
      <c r="T19" s="37">
        <f t="shared" si="11"/>
        <v>10</v>
      </c>
      <c r="U19" s="5">
        <f t="shared" si="12"/>
        <v>174.18</v>
      </c>
      <c r="V19" s="9">
        <v>17</v>
      </c>
    </row>
    <row r="20" spans="1:22" ht="12.75">
      <c r="A20" s="4">
        <v>4008</v>
      </c>
      <c r="B20" t="s">
        <v>172</v>
      </c>
      <c r="C20" t="s">
        <v>173</v>
      </c>
      <c r="D20" s="1" t="s">
        <v>123</v>
      </c>
      <c r="E20" s="5">
        <v>38.94</v>
      </c>
      <c r="F20" s="37">
        <v>5</v>
      </c>
      <c r="G20" s="5">
        <f t="shared" si="7"/>
        <v>43.94</v>
      </c>
      <c r="H20" s="5">
        <f t="shared" si="8"/>
        <v>76.06</v>
      </c>
      <c r="I20" s="5">
        <v>30.33</v>
      </c>
      <c r="J20" s="37">
        <v>0</v>
      </c>
      <c r="K20" s="5">
        <f t="shared" si="9"/>
        <v>30.33</v>
      </c>
      <c r="L20" s="5">
        <f t="shared" si="10"/>
        <v>69.67</v>
      </c>
      <c r="M20" s="5">
        <v>37.32</v>
      </c>
      <c r="N20" s="37">
        <v>13</v>
      </c>
      <c r="O20" s="37">
        <v>0</v>
      </c>
      <c r="P20" s="37">
        <f t="shared" si="4"/>
        <v>13</v>
      </c>
      <c r="Q20" s="5">
        <v>30.55</v>
      </c>
      <c r="R20" s="37">
        <v>10</v>
      </c>
      <c r="S20" s="37">
        <v>5</v>
      </c>
      <c r="T20" s="37">
        <f t="shared" si="11"/>
        <v>15</v>
      </c>
      <c r="U20" s="5">
        <f t="shared" si="12"/>
        <v>173.73000000000002</v>
      </c>
      <c r="V20" s="9">
        <v>18</v>
      </c>
    </row>
    <row r="21" spans="1:22" ht="12.75">
      <c r="A21" s="4">
        <v>4024</v>
      </c>
      <c r="B21" s="1" t="s">
        <v>100</v>
      </c>
      <c r="C21" s="1" t="s">
        <v>53</v>
      </c>
      <c r="D21" s="1" t="s">
        <v>99</v>
      </c>
      <c r="E21" s="5">
        <v>33.64</v>
      </c>
      <c r="F21" s="37">
        <v>5</v>
      </c>
      <c r="G21" s="5">
        <f t="shared" si="7"/>
        <v>38.64</v>
      </c>
      <c r="H21" s="5">
        <f t="shared" si="8"/>
        <v>81.36</v>
      </c>
      <c r="I21" s="5">
        <v>30.24</v>
      </c>
      <c r="J21" s="37">
        <v>10</v>
      </c>
      <c r="K21" s="5">
        <f t="shared" si="9"/>
        <v>40.239999999999995</v>
      </c>
      <c r="L21" s="5">
        <f t="shared" si="10"/>
        <v>59.760000000000005</v>
      </c>
      <c r="M21" s="5">
        <v>36.11</v>
      </c>
      <c r="N21" s="37">
        <v>15</v>
      </c>
      <c r="O21" s="37">
        <v>0</v>
      </c>
      <c r="P21" s="37">
        <f t="shared" si="4"/>
        <v>15</v>
      </c>
      <c r="Q21" s="5">
        <v>35.59</v>
      </c>
      <c r="R21" s="37">
        <v>10</v>
      </c>
      <c r="S21" s="37">
        <v>5</v>
      </c>
      <c r="T21" s="37">
        <f t="shared" si="11"/>
        <v>15</v>
      </c>
      <c r="U21" s="5">
        <f t="shared" si="12"/>
        <v>171.12</v>
      </c>
      <c r="V21" s="9">
        <v>19</v>
      </c>
    </row>
    <row r="22" spans="1:22" ht="12.75">
      <c r="A22" s="4">
        <v>4007</v>
      </c>
      <c r="B22" s="1" t="s">
        <v>161</v>
      </c>
      <c r="C22" s="1" t="s">
        <v>162</v>
      </c>
      <c r="D22" s="1" t="s">
        <v>105</v>
      </c>
      <c r="E22" s="5">
        <v>44.19</v>
      </c>
      <c r="F22" s="37">
        <v>15</v>
      </c>
      <c r="G22" s="5">
        <f t="shared" si="7"/>
        <v>59.19</v>
      </c>
      <c r="H22" s="5">
        <f t="shared" si="8"/>
        <v>60.81</v>
      </c>
      <c r="I22" s="5">
        <v>25.69</v>
      </c>
      <c r="J22" s="37">
        <v>5</v>
      </c>
      <c r="K22" s="5">
        <f t="shared" si="9"/>
        <v>30.69</v>
      </c>
      <c r="L22" s="5">
        <f t="shared" si="10"/>
        <v>69.31</v>
      </c>
      <c r="M22" s="5">
        <v>45.1</v>
      </c>
      <c r="N22" s="37">
        <v>20</v>
      </c>
      <c r="O22" s="37">
        <v>0</v>
      </c>
      <c r="P22" s="37">
        <f t="shared" si="4"/>
        <v>20</v>
      </c>
      <c r="Q22" s="5">
        <v>49.13</v>
      </c>
      <c r="R22" s="37">
        <v>7</v>
      </c>
      <c r="S22" s="37">
        <v>9</v>
      </c>
      <c r="T22" s="37">
        <f t="shared" si="11"/>
        <v>16</v>
      </c>
      <c r="U22" s="5">
        <f t="shared" si="12"/>
        <v>166.12</v>
      </c>
      <c r="V22" s="9">
        <v>20</v>
      </c>
    </row>
    <row r="23" spans="1:22" ht="12.75">
      <c r="A23" s="4">
        <v>4016</v>
      </c>
      <c r="B23" t="s">
        <v>48</v>
      </c>
      <c r="C23" t="s">
        <v>171</v>
      </c>
      <c r="D23" s="1" t="s">
        <v>115</v>
      </c>
      <c r="E23" s="5">
        <v>38.74</v>
      </c>
      <c r="F23" s="37">
        <v>15</v>
      </c>
      <c r="G23" s="5">
        <f t="shared" si="7"/>
        <v>53.74</v>
      </c>
      <c r="H23" s="5">
        <f t="shared" si="8"/>
        <v>66.25999999999999</v>
      </c>
      <c r="I23" s="5">
        <v>30.81</v>
      </c>
      <c r="J23" s="37">
        <v>10</v>
      </c>
      <c r="K23" s="5">
        <f t="shared" si="9"/>
        <v>40.81</v>
      </c>
      <c r="L23" s="5">
        <f t="shared" si="10"/>
        <v>59.19</v>
      </c>
      <c r="M23" s="5">
        <v>37.24</v>
      </c>
      <c r="N23" s="37">
        <v>15</v>
      </c>
      <c r="O23" s="37">
        <v>0</v>
      </c>
      <c r="P23" s="37">
        <f t="shared" si="4"/>
        <v>15</v>
      </c>
      <c r="Q23" s="5">
        <v>30.06</v>
      </c>
      <c r="R23" s="37">
        <v>5</v>
      </c>
      <c r="S23" s="37">
        <v>20</v>
      </c>
      <c r="T23" s="37">
        <f t="shared" si="11"/>
        <v>25</v>
      </c>
      <c r="U23" s="5">
        <f t="shared" si="12"/>
        <v>165.45</v>
      </c>
      <c r="V23" s="9">
        <v>21</v>
      </c>
    </row>
    <row r="24" spans="1:22" ht="12.75">
      <c r="A24" s="4">
        <v>4021</v>
      </c>
      <c r="B24" s="1" t="s">
        <v>51</v>
      </c>
      <c r="C24" s="1" t="s">
        <v>55</v>
      </c>
      <c r="D24" s="1" t="s">
        <v>84</v>
      </c>
      <c r="E24" s="5">
        <v>46.01</v>
      </c>
      <c r="F24" s="37">
        <v>10</v>
      </c>
      <c r="G24" s="5">
        <f t="shared" si="7"/>
        <v>56.01</v>
      </c>
      <c r="H24" s="5">
        <f t="shared" si="8"/>
        <v>63.99</v>
      </c>
      <c r="I24" s="5">
        <v>30.55</v>
      </c>
      <c r="J24" s="37">
        <v>15</v>
      </c>
      <c r="K24" s="5">
        <f t="shared" si="9"/>
        <v>45.55</v>
      </c>
      <c r="L24" s="5">
        <f t="shared" si="10"/>
        <v>54.45</v>
      </c>
      <c r="M24" s="5">
        <v>33.02</v>
      </c>
      <c r="N24" s="37">
        <v>19</v>
      </c>
      <c r="O24" s="37">
        <v>0</v>
      </c>
      <c r="P24" s="37">
        <f t="shared" si="4"/>
        <v>19</v>
      </c>
      <c r="Q24" s="5">
        <v>32.37</v>
      </c>
      <c r="R24" s="37">
        <v>1</v>
      </c>
      <c r="S24" s="37">
        <v>5</v>
      </c>
      <c r="T24" s="37">
        <f t="shared" si="11"/>
        <v>6</v>
      </c>
      <c r="U24" s="5">
        <f t="shared" si="12"/>
        <v>143.44</v>
      </c>
      <c r="V24" s="9">
        <v>22</v>
      </c>
    </row>
    <row r="25" spans="1:22" ht="12.75">
      <c r="A25" s="4">
        <v>4003</v>
      </c>
      <c r="B25" s="1" t="s">
        <v>170</v>
      </c>
      <c r="C25" s="1" t="s">
        <v>47</v>
      </c>
      <c r="D25" s="1" t="s">
        <v>115</v>
      </c>
      <c r="E25" s="5">
        <v>32.88</v>
      </c>
      <c r="F25" s="37">
        <v>5</v>
      </c>
      <c r="G25" s="5">
        <f t="shared" si="7"/>
        <v>37.88</v>
      </c>
      <c r="H25" s="5">
        <f t="shared" si="8"/>
        <v>82.12</v>
      </c>
      <c r="I25" s="5"/>
      <c r="J25" s="37">
        <v>100</v>
      </c>
      <c r="K25" s="5">
        <f t="shared" si="9"/>
        <v>100</v>
      </c>
      <c r="L25" s="5">
        <f t="shared" si="10"/>
        <v>0</v>
      </c>
      <c r="M25" s="5">
        <v>35.74</v>
      </c>
      <c r="N25" s="37">
        <v>23</v>
      </c>
      <c r="O25" s="37">
        <v>2</v>
      </c>
      <c r="P25" s="37">
        <f t="shared" si="4"/>
        <v>46</v>
      </c>
      <c r="Q25" s="5">
        <v>28.08</v>
      </c>
      <c r="R25" s="37">
        <v>10</v>
      </c>
      <c r="S25" s="37">
        <v>5</v>
      </c>
      <c r="T25" s="37">
        <f t="shared" si="11"/>
        <v>15</v>
      </c>
      <c r="U25" s="5">
        <f t="shared" si="12"/>
        <v>143.12</v>
      </c>
      <c r="V25" s="9">
        <v>23</v>
      </c>
    </row>
    <row r="26" spans="1:22" ht="12.75">
      <c r="A26" s="4">
        <v>4009</v>
      </c>
      <c r="B26" t="s">
        <v>184</v>
      </c>
      <c r="C26" t="s">
        <v>185</v>
      </c>
      <c r="D26" s="1" t="s">
        <v>84</v>
      </c>
      <c r="E26" s="5">
        <v>57.32</v>
      </c>
      <c r="F26" s="37">
        <v>20</v>
      </c>
      <c r="G26" s="5">
        <f t="shared" si="7"/>
        <v>77.32</v>
      </c>
      <c r="H26" s="5">
        <f t="shared" si="8"/>
        <v>42.68000000000001</v>
      </c>
      <c r="I26" s="5">
        <v>34.45</v>
      </c>
      <c r="J26" s="37">
        <v>10</v>
      </c>
      <c r="K26" s="5">
        <f t="shared" si="9"/>
        <v>44.45</v>
      </c>
      <c r="L26" s="5">
        <f t="shared" si="10"/>
        <v>55.55</v>
      </c>
      <c r="M26" s="5">
        <v>37.95</v>
      </c>
      <c r="N26" s="37">
        <v>11</v>
      </c>
      <c r="O26" s="37">
        <v>0</v>
      </c>
      <c r="P26" s="37">
        <f t="shared" si="4"/>
        <v>11</v>
      </c>
      <c r="Q26" s="5">
        <v>52.77</v>
      </c>
      <c r="R26" s="37">
        <v>10</v>
      </c>
      <c r="S26" s="37">
        <v>2</v>
      </c>
      <c r="T26" s="37">
        <f t="shared" si="11"/>
        <v>12</v>
      </c>
      <c r="U26" s="5">
        <f t="shared" si="12"/>
        <v>121.23</v>
      </c>
      <c r="V26" s="9">
        <v>24</v>
      </c>
    </row>
    <row r="27" spans="1:22" ht="12.75">
      <c r="A27" s="4">
        <v>4034</v>
      </c>
      <c r="B27" s="1" t="s">
        <v>101</v>
      </c>
      <c r="C27" s="1" t="s">
        <v>160</v>
      </c>
      <c r="D27" s="1" t="s">
        <v>50</v>
      </c>
      <c r="E27" s="5"/>
      <c r="F27" s="37">
        <v>120</v>
      </c>
      <c r="G27" s="5">
        <f t="shared" si="7"/>
        <v>120</v>
      </c>
      <c r="H27" s="5">
        <f t="shared" si="8"/>
        <v>0</v>
      </c>
      <c r="I27" s="5">
        <v>22.19</v>
      </c>
      <c r="J27" s="37">
        <v>0</v>
      </c>
      <c r="K27" s="5">
        <f t="shared" si="9"/>
        <v>22.19</v>
      </c>
      <c r="L27" s="5">
        <f t="shared" si="10"/>
        <v>77.81</v>
      </c>
      <c r="M27" s="5">
        <v>35.66</v>
      </c>
      <c r="N27" s="37">
        <v>0</v>
      </c>
      <c r="O27" s="37"/>
      <c r="P27" s="37">
        <f t="shared" si="4"/>
        <v>0</v>
      </c>
      <c r="Q27" s="5">
        <v>34.2</v>
      </c>
      <c r="R27" s="37">
        <v>10</v>
      </c>
      <c r="S27" s="37">
        <v>20</v>
      </c>
      <c r="T27" s="37">
        <f t="shared" si="11"/>
        <v>30</v>
      </c>
      <c r="U27" s="5">
        <f t="shared" si="12"/>
        <v>107.81</v>
      </c>
      <c r="V27" s="9">
        <v>25</v>
      </c>
    </row>
    <row r="28" spans="1:22" ht="12.75">
      <c r="A28" s="4">
        <v>4030</v>
      </c>
      <c r="B28" s="1" t="s">
        <v>161</v>
      </c>
      <c r="C28" s="1" t="s">
        <v>163</v>
      </c>
      <c r="D28" s="1" t="s">
        <v>108</v>
      </c>
      <c r="E28" s="5"/>
      <c r="F28" s="37">
        <v>120</v>
      </c>
      <c r="G28" s="5">
        <f t="shared" si="7"/>
        <v>120</v>
      </c>
      <c r="H28" s="5">
        <f t="shared" si="8"/>
        <v>0</v>
      </c>
      <c r="I28" s="5">
        <v>23.82</v>
      </c>
      <c r="J28" s="37">
        <v>0</v>
      </c>
      <c r="K28" s="5">
        <f t="shared" si="9"/>
        <v>23.82</v>
      </c>
      <c r="L28" s="5">
        <f t="shared" si="10"/>
        <v>76.18</v>
      </c>
      <c r="M28" s="5">
        <v>40.54</v>
      </c>
      <c r="N28" s="37">
        <v>14</v>
      </c>
      <c r="O28" s="37">
        <v>0</v>
      </c>
      <c r="P28" s="37">
        <f t="shared" si="4"/>
        <v>14</v>
      </c>
      <c r="Q28" s="5">
        <v>31.9</v>
      </c>
      <c r="R28" s="37">
        <v>10</v>
      </c>
      <c r="S28" s="37">
        <v>5</v>
      </c>
      <c r="T28" s="37">
        <f t="shared" si="11"/>
        <v>15</v>
      </c>
      <c r="U28" s="5">
        <f t="shared" si="12"/>
        <v>105.18</v>
      </c>
      <c r="V28" s="9">
        <v>26</v>
      </c>
    </row>
    <row r="29" spans="1:22" ht="12.75">
      <c r="A29" s="4">
        <v>4019</v>
      </c>
      <c r="B29" t="s">
        <v>183</v>
      </c>
      <c r="C29" t="s">
        <v>186</v>
      </c>
      <c r="D29" s="1" t="s">
        <v>84</v>
      </c>
      <c r="E29" s="5"/>
      <c r="F29" s="37">
        <v>120</v>
      </c>
      <c r="G29" s="5">
        <f t="shared" si="7"/>
        <v>120</v>
      </c>
      <c r="H29" s="5">
        <f t="shared" si="8"/>
        <v>0</v>
      </c>
      <c r="I29" s="5">
        <v>24.96</v>
      </c>
      <c r="J29" s="37">
        <v>5</v>
      </c>
      <c r="K29" s="5">
        <f t="shared" si="9"/>
        <v>29.96</v>
      </c>
      <c r="L29" s="5">
        <f t="shared" si="10"/>
        <v>70.03999999999999</v>
      </c>
      <c r="M29" s="5">
        <v>37.46</v>
      </c>
      <c r="N29" s="37">
        <v>12</v>
      </c>
      <c r="O29" s="37">
        <v>0</v>
      </c>
      <c r="P29" s="37">
        <f t="shared" si="4"/>
        <v>12</v>
      </c>
      <c r="Q29" s="5">
        <v>31.66</v>
      </c>
      <c r="R29" s="37">
        <v>10</v>
      </c>
      <c r="S29" s="37">
        <v>5</v>
      </c>
      <c r="T29" s="37">
        <f t="shared" si="11"/>
        <v>15</v>
      </c>
      <c r="U29" s="5">
        <f t="shared" si="12"/>
        <v>97.03999999999999</v>
      </c>
      <c r="V29" s="9">
        <v>27</v>
      </c>
    </row>
    <row r="30" spans="1:22" ht="12.75">
      <c r="A30" s="4">
        <v>4015</v>
      </c>
      <c r="B30" s="1" t="s">
        <v>164</v>
      </c>
      <c r="C30" s="1" t="s">
        <v>165</v>
      </c>
      <c r="D30" s="1" t="s">
        <v>50</v>
      </c>
      <c r="E30" s="5"/>
      <c r="F30" s="37">
        <v>120</v>
      </c>
      <c r="G30" s="5">
        <f t="shared" si="7"/>
        <v>120</v>
      </c>
      <c r="H30" s="5">
        <f t="shared" si="8"/>
        <v>0</v>
      </c>
      <c r="I30" s="5">
        <v>24.19</v>
      </c>
      <c r="J30" s="37">
        <v>0</v>
      </c>
      <c r="K30" s="5">
        <f t="shared" si="9"/>
        <v>24.19</v>
      </c>
      <c r="L30" s="5">
        <f t="shared" si="10"/>
        <v>75.81</v>
      </c>
      <c r="M30" s="5">
        <v>37.1</v>
      </c>
      <c r="N30" s="37">
        <v>12</v>
      </c>
      <c r="O30" s="37">
        <v>0</v>
      </c>
      <c r="P30" s="37">
        <f t="shared" si="4"/>
        <v>12</v>
      </c>
      <c r="Q30" s="5">
        <v>40.98</v>
      </c>
      <c r="R30" s="37">
        <v>7</v>
      </c>
      <c r="S30" s="37">
        <v>0</v>
      </c>
      <c r="T30" s="37">
        <f t="shared" si="11"/>
        <v>7</v>
      </c>
      <c r="U30" s="5">
        <f t="shared" si="12"/>
        <v>94.81</v>
      </c>
      <c r="V30" s="9">
        <v>28</v>
      </c>
    </row>
    <row r="31" spans="1:22" ht="12.75">
      <c r="A31" s="4">
        <v>4001</v>
      </c>
      <c r="B31" s="1" t="s">
        <v>77</v>
      </c>
      <c r="C31" s="1" t="s">
        <v>92</v>
      </c>
      <c r="D31" s="1" t="s">
        <v>86</v>
      </c>
      <c r="E31" s="5">
        <v>53.78</v>
      </c>
      <c r="F31" s="37">
        <v>10</v>
      </c>
      <c r="G31" s="5">
        <f t="shared" si="7"/>
        <v>63.78</v>
      </c>
      <c r="H31" s="5">
        <f t="shared" si="8"/>
        <v>56.22</v>
      </c>
      <c r="I31" s="5"/>
      <c r="J31" s="37">
        <v>100</v>
      </c>
      <c r="K31" s="5">
        <f t="shared" si="9"/>
        <v>100</v>
      </c>
      <c r="L31" s="5">
        <f t="shared" si="10"/>
        <v>0</v>
      </c>
      <c r="M31" s="5">
        <v>37.55</v>
      </c>
      <c r="N31" s="37">
        <v>13</v>
      </c>
      <c r="O31" s="37">
        <v>0</v>
      </c>
      <c r="P31" s="37">
        <f>SUM(IF(O31=0,N31,IF(O31=2,N31*2)))</f>
        <v>13</v>
      </c>
      <c r="Q31" s="5">
        <v>31.98</v>
      </c>
      <c r="R31" s="37">
        <v>10</v>
      </c>
      <c r="S31" s="37">
        <v>9</v>
      </c>
      <c r="T31" s="37">
        <f t="shared" si="11"/>
        <v>19</v>
      </c>
      <c r="U31" s="5">
        <f t="shared" si="12"/>
        <v>88.22</v>
      </c>
      <c r="V31" s="9">
        <v>29</v>
      </c>
    </row>
    <row r="32" spans="1:22" ht="12.75">
      <c r="A32" s="4">
        <v>4005</v>
      </c>
      <c r="B32" s="1" t="s">
        <v>89</v>
      </c>
      <c r="C32" s="1" t="s">
        <v>91</v>
      </c>
      <c r="D32" s="1" t="s">
        <v>108</v>
      </c>
      <c r="E32" s="5"/>
      <c r="F32" s="37">
        <v>120</v>
      </c>
      <c r="G32" s="5">
        <f t="shared" si="7"/>
        <v>120</v>
      </c>
      <c r="H32" s="5">
        <f t="shared" si="8"/>
        <v>0</v>
      </c>
      <c r="I32" s="5"/>
      <c r="J32" s="37">
        <v>100</v>
      </c>
      <c r="K32" s="5">
        <f t="shared" si="9"/>
        <v>100</v>
      </c>
      <c r="L32" s="5">
        <f t="shared" si="10"/>
        <v>0</v>
      </c>
      <c r="M32" s="5">
        <v>43.77</v>
      </c>
      <c r="N32" s="37">
        <v>18</v>
      </c>
      <c r="O32" s="37">
        <v>0</v>
      </c>
      <c r="P32" s="37">
        <f t="shared" si="4"/>
        <v>18</v>
      </c>
      <c r="Q32" s="5">
        <v>28.04</v>
      </c>
      <c r="R32" s="37">
        <v>10</v>
      </c>
      <c r="S32" s="37">
        <v>0</v>
      </c>
      <c r="T32" s="37">
        <f t="shared" si="11"/>
        <v>10</v>
      </c>
      <c r="U32" s="5">
        <f t="shared" si="12"/>
        <v>28</v>
      </c>
      <c r="V32" s="9">
        <v>30</v>
      </c>
    </row>
    <row r="33" spans="1:22" ht="12.75">
      <c r="A33" s="4">
        <v>4025</v>
      </c>
      <c r="B33" t="s">
        <v>184</v>
      </c>
      <c r="C33" t="s">
        <v>187</v>
      </c>
      <c r="D33" s="1" t="s">
        <v>84</v>
      </c>
      <c r="E33" s="5"/>
      <c r="F33" s="37">
        <v>120</v>
      </c>
      <c r="G33" s="5">
        <f t="shared" si="7"/>
        <v>120</v>
      </c>
      <c r="H33" s="5">
        <f t="shared" si="8"/>
        <v>0</v>
      </c>
      <c r="I33" s="5"/>
      <c r="J33" s="37">
        <v>100</v>
      </c>
      <c r="K33" s="5">
        <f t="shared" si="9"/>
        <v>100</v>
      </c>
      <c r="L33" s="5">
        <f t="shared" si="10"/>
        <v>0</v>
      </c>
      <c r="M33" s="5">
        <v>39.57</v>
      </c>
      <c r="N33" s="37">
        <v>12</v>
      </c>
      <c r="O33" s="37">
        <v>0</v>
      </c>
      <c r="P33" s="37">
        <f t="shared" si="4"/>
        <v>12</v>
      </c>
      <c r="Q33" s="5">
        <v>44.43</v>
      </c>
      <c r="R33" s="37">
        <v>10</v>
      </c>
      <c r="S33" s="37">
        <v>5</v>
      </c>
      <c r="T33" s="37">
        <f t="shared" si="11"/>
        <v>15</v>
      </c>
      <c r="U33" s="5">
        <f t="shared" si="12"/>
        <v>27</v>
      </c>
      <c r="V33" s="9">
        <v>31</v>
      </c>
    </row>
    <row r="34" spans="1:22" ht="12.75">
      <c r="A34" s="4">
        <v>4006</v>
      </c>
      <c r="B34" t="s">
        <v>17</v>
      </c>
      <c r="C34" t="s">
        <v>175</v>
      </c>
      <c r="D34" s="1" t="s">
        <v>148</v>
      </c>
      <c r="E34" s="5"/>
      <c r="F34" s="37">
        <v>120</v>
      </c>
      <c r="G34" s="5">
        <f t="shared" si="7"/>
        <v>120</v>
      </c>
      <c r="H34" s="5">
        <f t="shared" si="8"/>
        <v>0</v>
      </c>
      <c r="I34" s="5"/>
      <c r="J34" s="37">
        <v>100</v>
      </c>
      <c r="K34" s="5">
        <f t="shared" si="9"/>
        <v>100</v>
      </c>
      <c r="L34" s="5">
        <f t="shared" si="10"/>
        <v>0</v>
      </c>
      <c r="M34" s="5">
        <v>42.75</v>
      </c>
      <c r="N34" s="37">
        <v>7</v>
      </c>
      <c r="O34" s="37">
        <v>0</v>
      </c>
      <c r="P34" s="37">
        <f t="shared" si="4"/>
        <v>7</v>
      </c>
      <c r="Q34" s="5">
        <v>48.9</v>
      </c>
      <c r="R34" s="37">
        <v>10</v>
      </c>
      <c r="S34" s="37">
        <v>5</v>
      </c>
      <c r="T34" s="37">
        <f t="shared" si="11"/>
        <v>15</v>
      </c>
      <c r="U34" s="5">
        <f t="shared" si="12"/>
        <v>22</v>
      </c>
      <c r="V34" s="9">
        <v>32</v>
      </c>
    </row>
    <row r="35" spans="1:22" ht="12.75">
      <c r="A35" s="4">
        <v>4023</v>
      </c>
      <c r="B35" t="s">
        <v>176</v>
      </c>
      <c r="C35" t="s">
        <v>177</v>
      </c>
      <c r="D35" s="1" t="s">
        <v>131</v>
      </c>
      <c r="E35" s="5"/>
      <c r="F35" s="37">
        <v>120</v>
      </c>
      <c r="G35" s="5">
        <f t="shared" si="7"/>
        <v>120</v>
      </c>
      <c r="H35" s="5">
        <f t="shared" si="8"/>
        <v>0</v>
      </c>
      <c r="I35" s="5"/>
      <c r="J35" s="37">
        <v>100</v>
      </c>
      <c r="K35" s="5">
        <f t="shared" si="9"/>
        <v>100</v>
      </c>
      <c r="L35" s="5">
        <f t="shared" si="10"/>
        <v>0</v>
      </c>
      <c r="M35" s="5">
        <v>50.22</v>
      </c>
      <c r="N35" s="37">
        <v>9</v>
      </c>
      <c r="O35" s="37">
        <v>0</v>
      </c>
      <c r="P35" s="37">
        <f t="shared" si="4"/>
        <v>9</v>
      </c>
      <c r="Q35" s="5">
        <v>25.98</v>
      </c>
      <c r="R35" s="37">
        <v>2</v>
      </c>
      <c r="S35" s="37">
        <v>0</v>
      </c>
      <c r="T35" s="37">
        <f t="shared" si="11"/>
        <v>2</v>
      </c>
      <c r="U35" s="5">
        <f t="shared" si="12"/>
        <v>11</v>
      </c>
      <c r="V35" s="9">
        <v>33</v>
      </c>
    </row>
    <row r="36" spans="5:22" ht="12.75">
      <c r="E36" s="5"/>
      <c r="F36" s="37"/>
      <c r="G36" s="5"/>
      <c r="H36" s="5"/>
      <c r="I36" s="5"/>
      <c r="J36" s="37"/>
      <c r="K36" s="5"/>
      <c r="L36" s="5"/>
      <c r="M36" s="5"/>
      <c r="N36" s="37"/>
      <c r="O36" s="37"/>
      <c r="P36" s="37"/>
      <c r="Q36" s="5"/>
      <c r="R36" s="37"/>
      <c r="S36" s="37"/>
      <c r="T36" s="37"/>
      <c r="U36" s="5"/>
      <c r="V36" s="5"/>
    </row>
    <row r="37" spans="2:22" ht="12.75">
      <c r="B37" s="8"/>
      <c r="E37" s="5"/>
      <c r="F37" s="37"/>
      <c r="G37" s="5"/>
      <c r="H37" s="5"/>
      <c r="I37" s="5"/>
      <c r="J37" s="3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5:22" ht="12.75">
      <c r="E38" s="59"/>
      <c r="F38" s="59"/>
      <c r="G38" s="59"/>
      <c r="H38" s="59"/>
      <c r="I38" s="60"/>
      <c r="J38" s="59"/>
      <c r="K38" s="36"/>
      <c r="L38" s="36"/>
      <c r="M38" s="59"/>
      <c r="N38" s="59"/>
      <c r="O38" s="59"/>
      <c r="P38" s="59"/>
      <c r="Q38" s="59"/>
      <c r="R38" s="5"/>
      <c r="S38" s="5"/>
      <c r="T38" s="5"/>
      <c r="U38" s="5"/>
      <c r="V38" s="5"/>
    </row>
    <row r="39" spans="1:17" ht="12.75">
      <c r="A39" s="2"/>
      <c r="B39" s="2"/>
      <c r="C39" s="2"/>
      <c r="D39" s="3"/>
      <c r="E39" s="3"/>
      <c r="F39" s="3"/>
      <c r="G39" s="2"/>
      <c r="H39" s="3"/>
      <c r="I39" s="3"/>
      <c r="J39" s="2"/>
      <c r="K39" s="2"/>
      <c r="L39" s="38"/>
      <c r="M39" s="2"/>
      <c r="N39" s="2"/>
      <c r="O39" s="2"/>
      <c r="P39" s="2"/>
      <c r="Q39" s="2"/>
    </row>
    <row r="40" spans="5:19" ht="12.75">
      <c r="E40" s="59" t="s">
        <v>33</v>
      </c>
      <c r="F40" s="59"/>
      <c r="G40" s="59"/>
      <c r="H40" s="59"/>
      <c r="I40" s="59" t="s">
        <v>34</v>
      </c>
      <c r="J40" s="59"/>
      <c r="K40" s="59"/>
      <c r="L40" s="59"/>
      <c r="M40" s="5"/>
      <c r="N40" s="5"/>
      <c r="O40" s="59" t="s">
        <v>38</v>
      </c>
      <c r="P40" s="59"/>
      <c r="Q40" s="59"/>
      <c r="R40" s="59"/>
      <c r="S40" s="59"/>
    </row>
    <row r="41" spans="1:19" ht="38.25">
      <c r="A41" s="2" t="s">
        <v>0</v>
      </c>
      <c r="B41" s="2" t="s">
        <v>1</v>
      </c>
      <c r="C41" s="2" t="s">
        <v>2</v>
      </c>
      <c r="D41" s="3" t="s">
        <v>4</v>
      </c>
      <c r="E41" s="3" t="s">
        <v>22</v>
      </c>
      <c r="F41" s="3" t="s">
        <v>23</v>
      </c>
      <c r="G41" s="2" t="s">
        <v>24</v>
      </c>
      <c r="H41" s="2" t="s">
        <v>25</v>
      </c>
      <c r="I41" s="3" t="s">
        <v>22</v>
      </c>
      <c r="J41" s="3" t="s">
        <v>23</v>
      </c>
      <c r="K41" s="2" t="s">
        <v>24</v>
      </c>
      <c r="L41" s="2" t="s">
        <v>26</v>
      </c>
      <c r="M41" s="2" t="s">
        <v>87</v>
      </c>
      <c r="N41" s="2" t="s">
        <v>32</v>
      </c>
      <c r="O41" s="2" t="s">
        <v>22</v>
      </c>
      <c r="P41" s="2" t="s">
        <v>37</v>
      </c>
      <c r="Q41" s="2" t="s">
        <v>23</v>
      </c>
      <c r="R41" s="2" t="s">
        <v>24</v>
      </c>
      <c r="S41" s="2" t="s">
        <v>32</v>
      </c>
    </row>
    <row r="42" spans="1:19" ht="12.75">
      <c r="A42" s="4">
        <v>4017</v>
      </c>
      <c r="B42" s="1" t="s">
        <v>45</v>
      </c>
      <c r="C42" s="1" t="s">
        <v>46</v>
      </c>
      <c r="D42" s="1" t="s">
        <v>54</v>
      </c>
      <c r="E42" s="5">
        <v>34.16</v>
      </c>
      <c r="F42" s="37">
        <v>5</v>
      </c>
      <c r="G42" s="5">
        <f aca="true" t="shared" si="13" ref="G42:G49">SUM(E42:F42)</f>
        <v>39.16</v>
      </c>
      <c r="H42" s="5">
        <f aca="true" t="shared" si="14" ref="H42:H49">120-G42</f>
        <v>80.84</v>
      </c>
      <c r="I42" s="5">
        <v>23.35</v>
      </c>
      <c r="J42" s="37">
        <v>0</v>
      </c>
      <c r="K42" s="5">
        <f aca="true" t="shared" si="15" ref="K42:K49">SUM(I42:J42)</f>
        <v>23.35</v>
      </c>
      <c r="L42" s="5">
        <f aca="true" t="shared" si="16" ref="L42:L49">100-K42</f>
        <v>76.65</v>
      </c>
      <c r="M42" s="5">
        <f aca="true" t="shared" si="17" ref="M42:M74">SUM(H42,L42)</f>
        <v>157.49</v>
      </c>
      <c r="N42" s="39">
        <v>4</v>
      </c>
      <c r="O42">
        <v>41.76</v>
      </c>
      <c r="P42">
        <f aca="true" t="shared" si="18" ref="P42:P74">IF(O42=0,120,IF(O42&gt;71,120,IF(O42&lt;47,0,IF(71&gt;O42&gt;47,O42-47))))</f>
        <v>0</v>
      </c>
      <c r="Q42">
        <v>0</v>
      </c>
      <c r="R42">
        <f aca="true" t="shared" si="19" ref="R42:R74">SUM(P42:Q42)</f>
        <v>0</v>
      </c>
      <c r="S42" s="8">
        <v>1</v>
      </c>
    </row>
    <row r="43" spans="1:19" ht="12.75">
      <c r="A43" s="4">
        <v>4013</v>
      </c>
      <c r="B43" s="1" t="s">
        <v>83</v>
      </c>
      <c r="C43" s="1" t="s">
        <v>39</v>
      </c>
      <c r="D43" s="1" t="s">
        <v>16</v>
      </c>
      <c r="E43" s="5">
        <v>33.2</v>
      </c>
      <c r="F43" s="37">
        <v>5</v>
      </c>
      <c r="G43" s="5">
        <f t="shared" si="13"/>
        <v>38.2</v>
      </c>
      <c r="H43" s="5">
        <f t="shared" si="14"/>
        <v>81.8</v>
      </c>
      <c r="I43" s="5">
        <v>21.87</v>
      </c>
      <c r="J43" s="37">
        <v>0</v>
      </c>
      <c r="K43" s="5">
        <f t="shared" si="15"/>
        <v>21.87</v>
      </c>
      <c r="L43" s="5">
        <f t="shared" si="16"/>
        <v>78.13</v>
      </c>
      <c r="M43" s="5">
        <f t="shared" si="17"/>
        <v>159.93</v>
      </c>
      <c r="N43" s="39">
        <v>3</v>
      </c>
      <c r="O43">
        <v>41.86</v>
      </c>
      <c r="P43">
        <f t="shared" si="18"/>
        <v>0</v>
      </c>
      <c r="Q43">
        <v>0</v>
      </c>
      <c r="R43">
        <f t="shared" si="19"/>
        <v>0</v>
      </c>
      <c r="S43" s="8">
        <v>2</v>
      </c>
    </row>
    <row r="44" spans="1:19" ht="12.75">
      <c r="A44" s="4">
        <v>4020</v>
      </c>
      <c r="B44" s="1" t="s">
        <v>21</v>
      </c>
      <c r="C44" s="1" t="s">
        <v>159</v>
      </c>
      <c r="D44" s="1" t="s">
        <v>99</v>
      </c>
      <c r="E44" s="5">
        <v>37.97</v>
      </c>
      <c r="F44" s="37">
        <v>5</v>
      </c>
      <c r="G44" s="5">
        <f t="shared" si="13"/>
        <v>42.97</v>
      </c>
      <c r="H44" s="5">
        <f t="shared" si="14"/>
        <v>77.03</v>
      </c>
      <c r="I44" s="5">
        <v>23.82</v>
      </c>
      <c r="J44" s="37">
        <v>5</v>
      </c>
      <c r="K44" s="5">
        <f t="shared" si="15"/>
        <v>28.82</v>
      </c>
      <c r="L44" s="5">
        <f t="shared" si="16"/>
        <v>71.18</v>
      </c>
      <c r="M44" s="5">
        <f t="shared" si="17"/>
        <v>148.21</v>
      </c>
      <c r="N44" s="39">
        <v>13</v>
      </c>
      <c r="O44" s="5">
        <v>43.85</v>
      </c>
      <c r="P44">
        <f t="shared" si="18"/>
        <v>0</v>
      </c>
      <c r="Q44">
        <v>0</v>
      </c>
      <c r="R44">
        <f t="shared" si="19"/>
        <v>0</v>
      </c>
      <c r="S44" s="8">
        <v>3</v>
      </c>
    </row>
    <row r="45" spans="1:19" ht="12.75">
      <c r="A45" s="4">
        <v>4028</v>
      </c>
      <c r="B45" t="s">
        <v>110</v>
      </c>
      <c r="C45" t="s">
        <v>169</v>
      </c>
      <c r="D45" s="1" t="s">
        <v>72</v>
      </c>
      <c r="E45" s="5">
        <v>36.35</v>
      </c>
      <c r="F45" s="37">
        <v>0</v>
      </c>
      <c r="G45" s="5">
        <f t="shared" si="13"/>
        <v>36.35</v>
      </c>
      <c r="H45" s="5">
        <f t="shared" si="14"/>
        <v>83.65</v>
      </c>
      <c r="I45" s="5">
        <v>29.47</v>
      </c>
      <c r="J45" s="37">
        <v>5</v>
      </c>
      <c r="K45" s="5">
        <f t="shared" si="15"/>
        <v>34.47</v>
      </c>
      <c r="L45" s="5">
        <f t="shared" si="16"/>
        <v>65.53</v>
      </c>
      <c r="M45" s="5">
        <f t="shared" si="17"/>
        <v>149.18</v>
      </c>
      <c r="N45" s="39">
        <v>11</v>
      </c>
      <c r="O45">
        <v>45.25</v>
      </c>
      <c r="P45">
        <f t="shared" si="18"/>
        <v>0</v>
      </c>
      <c r="Q45">
        <v>0</v>
      </c>
      <c r="R45">
        <f>SUM(P45:Q45)</f>
        <v>0</v>
      </c>
      <c r="S45">
        <v>4</v>
      </c>
    </row>
    <row r="46" spans="1:19" ht="12.75">
      <c r="A46" s="4">
        <v>4033</v>
      </c>
      <c r="B46" s="1" t="s">
        <v>48</v>
      </c>
      <c r="C46" s="1" t="s">
        <v>49</v>
      </c>
      <c r="D46" s="1" t="s">
        <v>8</v>
      </c>
      <c r="E46" s="5">
        <v>38.87</v>
      </c>
      <c r="F46" s="37">
        <v>0</v>
      </c>
      <c r="G46" s="5">
        <f t="shared" si="13"/>
        <v>38.87</v>
      </c>
      <c r="H46" s="5">
        <f t="shared" si="14"/>
        <v>81.13</v>
      </c>
      <c r="I46" s="5">
        <v>28.17</v>
      </c>
      <c r="J46" s="37">
        <v>0</v>
      </c>
      <c r="K46" s="5">
        <f t="shared" si="15"/>
        <v>28.17</v>
      </c>
      <c r="L46" s="5">
        <f t="shared" si="16"/>
        <v>71.83</v>
      </c>
      <c r="M46" s="5">
        <f t="shared" si="17"/>
        <v>152.95999999999998</v>
      </c>
      <c r="N46" s="39">
        <v>7</v>
      </c>
      <c r="O46">
        <v>45.43</v>
      </c>
      <c r="P46">
        <f t="shared" si="18"/>
        <v>0</v>
      </c>
      <c r="Q46">
        <v>0</v>
      </c>
      <c r="R46">
        <f t="shared" si="19"/>
        <v>0</v>
      </c>
      <c r="S46" s="10">
        <v>5</v>
      </c>
    </row>
    <row r="47" spans="1:19" s="63" customFormat="1" ht="12.75">
      <c r="A47" s="62">
        <v>4002</v>
      </c>
      <c r="B47" s="63" t="s">
        <v>146</v>
      </c>
      <c r="C47" s="63" t="s">
        <v>182</v>
      </c>
      <c r="D47" s="64" t="s">
        <v>141</v>
      </c>
      <c r="E47" s="65">
        <v>35.97</v>
      </c>
      <c r="F47" s="66">
        <v>10</v>
      </c>
      <c r="G47" s="65">
        <f t="shared" si="13"/>
        <v>45.97</v>
      </c>
      <c r="H47" s="65">
        <f t="shared" si="14"/>
        <v>74.03</v>
      </c>
      <c r="I47" s="65">
        <v>22.19</v>
      </c>
      <c r="J47" s="66">
        <v>0</v>
      </c>
      <c r="K47" s="65">
        <f t="shared" si="15"/>
        <v>22.19</v>
      </c>
      <c r="L47" s="65">
        <f t="shared" si="16"/>
        <v>77.81</v>
      </c>
      <c r="M47" s="65">
        <f t="shared" si="17"/>
        <v>151.84</v>
      </c>
      <c r="N47" s="67">
        <v>10</v>
      </c>
      <c r="O47" s="65">
        <v>38.29</v>
      </c>
      <c r="P47" s="63">
        <f t="shared" si="18"/>
        <v>0</v>
      </c>
      <c r="Q47" s="63">
        <v>5</v>
      </c>
      <c r="R47" s="63">
        <f t="shared" si="19"/>
        <v>5</v>
      </c>
      <c r="S47" s="63">
        <v>6</v>
      </c>
    </row>
    <row r="48" spans="1:19" ht="12.75">
      <c r="A48" s="4">
        <v>4026</v>
      </c>
      <c r="B48" t="s">
        <v>166</v>
      </c>
      <c r="C48" t="s">
        <v>167</v>
      </c>
      <c r="D48" s="1" t="s">
        <v>8</v>
      </c>
      <c r="E48" s="5">
        <v>29.76</v>
      </c>
      <c r="F48" s="37">
        <v>5</v>
      </c>
      <c r="G48" s="5">
        <f t="shared" si="13"/>
        <v>34.760000000000005</v>
      </c>
      <c r="H48" s="5">
        <f t="shared" si="14"/>
        <v>85.24</v>
      </c>
      <c r="I48" s="5">
        <v>21.33</v>
      </c>
      <c r="J48" s="37">
        <v>0</v>
      </c>
      <c r="K48" s="5">
        <f t="shared" si="15"/>
        <v>21.33</v>
      </c>
      <c r="L48" s="5">
        <f t="shared" si="16"/>
        <v>78.67</v>
      </c>
      <c r="M48" s="5">
        <f t="shared" si="17"/>
        <v>163.91</v>
      </c>
      <c r="N48" s="39">
        <v>1</v>
      </c>
      <c r="O48" s="5">
        <v>38.71</v>
      </c>
      <c r="P48">
        <f>IF(O48=0,120,IF(O48&gt;71,120,IF(O48&lt;47,0,IF(71&gt;O48&gt;47,O48-47))))</f>
        <v>0</v>
      </c>
      <c r="Q48">
        <v>5</v>
      </c>
      <c r="R48">
        <f t="shared" si="19"/>
        <v>5</v>
      </c>
      <c r="S48" s="10">
        <v>7</v>
      </c>
    </row>
    <row r="49" spans="1:19" ht="12.75">
      <c r="A49" s="4">
        <v>4035</v>
      </c>
      <c r="B49" s="1" t="s">
        <v>89</v>
      </c>
      <c r="C49" s="1" t="s">
        <v>90</v>
      </c>
      <c r="D49" s="1" t="s">
        <v>84</v>
      </c>
      <c r="E49" s="5">
        <v>39.51</v>
      </c>
      <c r="F49" s="37">
        <v>0</v>
      </c>
      <c r="G49" s="5">
        <f t="shared" si="13"/>
        <v>39.51</v>
      </c>
      <c r="H49" s="5">
        <f t="shared" si="14"/>
        <v>80.49000000000001</v>
      </c>
      <c r="I49" s="5">
        <v>28.06</v>
      </c>
      <c r="J49" s="37">
        <v>0</v>
      </c>
      <c r="K49" s="5">
        <f t="shared" si="15"/>
        <v>28.06</v>
      </c>
      <c r="L49" s="5">
        <f t="shared" si="16"/>
        <v>71.94</v>
      </c>
      <c r="M49" s="5">
        <f t="shared" si="17"/>
        <v>152.43</v>
      </c>
      <c r="N49" s="39">
        <v>9</v>
      </c>
      <c r="O49" s="5">
        <v>56.8</v>
      </c>
      <c r="P49">
        <f t="shared" si="18"/>
        <v>9.799999999999997</v>
      </c>
      <c r="Q49">
        <v>15</v>
      </c>
      <c r="R49">
        <f t="shared" si="19"/>
        <v>24.799999999999997</v>
      </c>
      <c r="S49">
        <v>8</v>
      </c>
    </row>
    <row r="50" spans="1:19" ht="12.75">
      <c r="A50" s="4">
        <v>4011</v>
      </c>
      <c r="B50" s="1" t="s">
        <v>43</v>
      </c>
      <c r="C50" s="1" t="s">
        <v>44</v>
      </c>
      <c r="D50" s="1" t="s">
        <v>54</v>
      </c>
      <c r="E50" s="5">
        <v>31</v>
      </c>
      <c r="F50" s="37">
        <v>5</v>
      </c>
      <c r="G50" s="5">
        <f aca="true" t="shared" si="20" ref="G50:G74">SUM(E50:F50)</f>
        <v>36</v>
      </c>
      <c r="H50" s="5">
        <f aca="true" t="shared" si="21" ref="H50:H74">120-G50</f>
        <v>84</v>
      </c>
      <c r="I50" s="5">
        <v>22.02</v>
      </c>
      <c r="J50" s="37">
        <v>0</v>
      </c>
      <c r="K50" s="5">
        <f aca="true" t="shared" si="22" ref="K50:K74">SUM(I50:J50)</f>
        <v>22.02</v>
      </c>
      <c r="L50" s="5">
        <f aca="true" t="shared" si="23" ref="L50:L74">100-K50</f>
        <v>77.98</v>
      </c>
      <c r="M50" s="5">
        <f t="shared" si="17"/>
        <v>161.98000000000002</v>
      </c>
      <c r="N50" s="39">
        <v>2</v>
      </c>
      <c r="P50">
        <f t="shared" si="18"/>
        <v>120</v>
      </c>
      <c r="R50">
        <f t="shared" si="19"/>
        <v>120</v>
      </c>
      <c r="S50" s="10"/>
    </row>
    <row r="51" spans="1:19" ht="12.75">
      <c r="A51" s="4">
        <v>4014</v>
      </c>
      <c r="B51" s="1" t="s">
        <v>157</v>
      </c>
      <c r="C51" s="1" t="s">
        <v>158</v>
      </c>
      <c r="D51" s="1" t="s">
        <v>14</v>
      </c>
      <c r="E51" s="5">
        <v>36.62</v>
      </c>
      <c r="F51" s="37">
        <v>5</v>
      </c>
      <c r="G51" s="5">
        <f t="shared" si="20"/>
        <v>41.62</v>
      </c>
      <c r="H51" s="5">
        <f t="shared" si="21"/>
        <v>78.38</v>
      </c>
      <c r="I51" s="5">
        <v>22.92</v>
      </c>
      <c r="J51" s="37">
        <v>0</v>
      </c>
      <c r="K51" s="5">
        <f t="shared" si="22"/>
        <v>22.92</v>
      </c>
      <c r="L51" s="5">
        <f t="shared" si="23"/>
        <v>77.08</v>
      </c>
      <c r="M51" s="5">
        <f t="shared" si="17"/>
        <v>155.45999999999998</v>
      </c>
      <c r="N51" s="39">
        <v>5</v>
      </c>
      <c r="P51">
        <f t="shared" si="18"/>
        <v>120</v>
      </c>
      <c r="R51">
        <f t="shared" si="19"/>
        <v>120</v>
      </c>
      <c r="S51" s="10"/>
    </row>
    <row r="52" spans="1:18" s="63" customFormat="1" ht="12.75">
      <c r="A52" s="62">
        <v>4018</v>
      </c>
      <c r="B52" s="63" t="s">
        <v>146</v>
      </c>
      <c r="C52" s="63" t="s">
        <v>180</v>
      </c>
      <c r="D52" s="64" t="s">
        <v>135</v>
      </c>
      <c r="E52" s="65">
        <v>39.94</v>
      </c>
      <c r="F52" s="66">
        <v>0</v>
      </c>
      <c r="G52" s="65">
        <f t="shared" si="20"/>
        <v>39.94</v>
      </c>
      <c r="H52" s="65">
        <f t="shared" si="21"/>
        <v>80.06</v>
      </c>
      <c r="I52" s="65">
        <v>27.05</v>
      </c>
      <c r="J52" s="66">
        <v>0</v>
      </c>
      <c r="K52" s="65">
        <f t="shared" si="22"/>
        <v>27.05</v>
      </c>
      <c r="L52" s="65">
        <f t="shared" si="23"/>
        <v>72.95</v>
      </c>
      <c r="M52" s="65">
        <f t="shared" si="17"/>
        <v>153.01</v>
      </c>
      <c r="N52" s="67">
        <v>6</v>
      </c>
      <c r="O52" s="65"/>
      <c r="P52" s="63">
        <f t="shared" si="18"/>
        <v>120</v>
      </c>
      <c r="R52" s="63">
        <f>SUM(P52:Q52)</f>
        <v>120</v>
      </c>
    </row>
    <row r="53" spans="1:19" ht="12.75">
      <c r="A53" s="4">
        <v>4004</v>
      </c>
      <c r="B53" t="s">
        <v>149</v>
      </c>
      <c r="C53" t="s">
        <v>174</v>
      </c>
      <c r="D53" s="1" t="s">
        <v>84</v>
      </c>
      <c r="E53" s="5">
        <v>35.15</v>
      </c>
      <c r="F53" s="37">
        <v>10</v>
      </c>
      <c r="G53" s="5">
        <f t="shared" si="20"/>
        <v>45.15</v>
      </c>
      <c r="H53" s="5">
        <f t="shared" si="21"/>
        <v>74.85</v>
      </c>
      <c r="I53" s="5">
        <v>22.07</v>
      </c>
      <c r="J53" s="37">
        <v>0</v>
      </c>
      <c r="K53" s="5">
        <f t="shared" si="22"/>
        <v>22.07</v>
      </c>
      <c r="L53" s="5">
        <f t="shared" si="23"/>
        <v>77.93</v>
      </c>
      <c r="M53" s="5">
        <f t="shared" si="17"/>
        <v>152.78</v>
      </c>
      <c r="N53" s="39">
        <v>8</v>
      </c>
      <c r="P53">
        <f t="shared" si="18"/>
        <v>120</v>
      </c>
      <c r="R53">
        <f t="shared" si="19"/>
        <v>120</v>
      </c>
      <c r="S53" s="10"/>
    </row>
    <row r="54" spans="1:19" ht="12.75">
      <c r="A54" s="4">
        <v>4022</v>
      </c>
      <c r="B54" s="1" t="s">
        <v>9</v>
      </c>
      <c r="C54" s="1" t="s">
        <v>156</v>
      </c>
      <c r="D54" s="1" t="s">
        <v>14</v>
      </c>
      <c r="E54" s="5">
        <v>41.73</v>
      </c>
      <c r="F54" s="37">
        <v>5</v>
      </c>
      <c r="G54" s="5">
        <f t="shared" si="20"/>
        <v>46.73</v>
      </c>
      <c r="H54" s="5">
        <f t="shared" si="21"/>
        <v>73.27000000000001</v>
      </c>
      <c r="I54" s="5">
        <v>24.44</v>
      </c>
      <c r="J54" s="37">
        <v>0</v>
      </c>
      <c r="K54" s="5">
        <f t="shared" si="22"/>
        <v>24.44</v>
      </c>
      <c r="L54" s="5">
        <f t="shared" si="23"/>
        <v>75.56</v>
      </c>
      <c r="M54" s="5">
        <f t="shared" si="17"/>
        <v>148.83</v>
      </c>
      <c r="N54" s="39">
        <v>12</v>
      </c>
      <c r="O54" s="5"/>
      <c r="P54">
        <f t="shared" si="18"/>
        <v>120</v>
      </c>
      <c r="R54">
        <f t="shared" si="19"/>
        <v>120</v>
      </c>
      <c r="S54" s="10"/>
    </row>
    <row r="55" spans="1:19" s="63" customFormat="1" ht="12.75">
      <c r="A55" s="62">
        <v>4036</v>
      </c>
      <c r="B55" s="63" t="s">
        <v>139</v>
      </c>
      <c r="C55" s="63" t="s">
        <v>181</v>
      </c>
      <c r="D55" s="64" t="s">
        <v>138</v>
      </c>
      <c r="E55" s="65">
        <v>36.11</v>
      </c>
      <c r="F55" s="66">
        <v>0</v>
      </c>
      <c r="G55" s="65">
        <f t="shared" si="20"/>
        <v>36.11</v>
      </c>
      <c r="H55" s="65">
        <f t="shared" si="21"/>
        <v>83.89</v>
      </c>
      <c r="I55" s="65">
        <v>31.01</v>
      </c>
      <c r="J55" s="66">
        <v>5</v>
      </c>
      <c r="K55" s="65">
        <f t="shared" si="22"/>
        <v>36.010000000000005</v>
      </c>
      <c r="L55" s="65">
        <f t="shared" si="23"/>
        <v>63.989999999999995</v>
      </c>
      <c r="M55" s="65">
        <f t="shared" si="17"/>
        <v>147.88</v>
      </c>
      <c r="N55" s="66">
        <v>14</v>
      </c>
      <c r="O55" s="65"/>
      <c r="P55" s="63">
        <f t="shared" si="18"/>
        <v>120</v>
      </c>
      <c r="R55" s="63">
        <f t="shared" si="19"/>
        <v>120</v>
      </c>
      <c r="S55" s="68"/>
    </row>
    <row r="56" spans="1:18" ht="12.75">
      <c r="A56" s="4">
        <v>4008</v>
      </c>
      <c r="B56" t="s">
        <v>172</v>
      </c>
      <c r="C56" t="s">
        <v>173</v>
      </c>
      <c r="D56" s="1" t="s">
        <v>123</v>
      </c>
      <c r="E56" s="5">
        <v>38.94</v>
      </c>
      <c r="F56" s="37">
        <v>5</v>
      </c>
      <c r="G56" s="5">
        <f t="shared" si="20"/>
        <v>43.94</v>
      </c>
      <c r="H56" s="5">
        <f t="shared" si="21"/>
        <v>76.06</v>
      </c>
      <c r="I56" s="5">
        <v>30.33</v>
      </c>
      <c r="J56" s="37">
        <v>0</v>
      </c>
      <c r="K56" s="5">
        <f t="shared" si="22"/>
        <v>30.33</v>
      </c>
      <c r="L56" s="5">
        <f t="shared" si="23"/>
        <v>69.67</v>
      </c>
      <c r="M56" s="5">
        <f t="shared" si="17"/>
        <v>145.73000000000002</v>
      </c>
      <c r="N56" s="37">
        <v>15</v>
      </c>
      <c r="P56">
        <f t="shared" si="18"/>
        <v>120</v>
      </c>
      <c r="R56">
        <f t="shared" si="19"/>
        <v>120</v>
      </c>
    </row>
    <row r="57" spans="1:19" ht="12.75">
      <c r="A57" s="4">
        <v>4027</v>
      </c>
      <c r="B57" t="s">
        <v>73</v>
      </c>
      <c r="C57" t="s">
        <v>168</v>
      </c>
      <c r="D57" s="1" t="s">
        <v>16</v>
      </c>
      <c r="E57" s="5">
        <v>38.72</v>
      </c>
      <c r="F57" s="37">
        <v>10</v>
      </c>
      <c r="G57" s="5">
        <f t="shared" si="20"/>
        <v>48.72</v>
      </c>
      <c r="H57" s="5">
        <f t="shared" si="21"/>
        <v>71.28</v>
      </c>
      <c r="I57" s="5">
        <v>23.27</v>
      </c>
      <c r="J57" s="37">
        <v>5</v>
      </c>
      <c r="K57" s="5">
        <f t="shared" si="22"/>
        <v>28.27</v>
      </c>
      <c r="L57" s="5">
        <f t="shared" si="23"/>
        <v>71.73</v>
      </c>
      <c r="M57" s="5">
        <f t="shared" si="17"/>
        <v>143.01</v>
      </c>
      <c r="N57" s="37">
        <v>16</v>
      </c>
      <c r="O57" s="5"/>
      <c r="P57">
        <f t="shared" si="18"/>
        <v>120</v>
      </c>
      <c r="R57">
        <f t="shared" si="19"/>
        <v>120</v>
      </c>
      <c r="S57" s="10"/>
    </row>
    <row r="58" spans="1:19" ht="12.75">
      <c r="A58" s="4">
        <v>4024</v>
      </c>
      <c r="B58" s="1" t="s">
        <v>100</v>
      </c>
      <c r="C58" s="1" t="s">
        <v>53</v>
      </c>
      <c r="D58" s="1" t="s">
        <v>99</v>
      </c>
      <c r="E58" s="5">
        <v>33.64</v>
      </c>
      <c r="F58" s="37">
        <v>5</v>
      </c>
      <c r="G58" s="5">
        <f t="shared" si="20"/>
        <v>38.64</v>
      </c>
      <c r="H58" s="5">
        <f t="shared" si="21"/>
        <v>81.36</v>
      </c>
      <c r="I58" s="5">
        <v>30.24</v>
      </c>
      <c r="J58" s="37">
        <v>10</v>
      </c>
      <c r="K58" s="5">
        <f t="shared" si="22"/>
        <v>40.239999999999995</v>
      </c>
      <c r="L58" s="5">
        <f t="shared" si="23"/>
        <v>59.760000000000005</v>
      </c>
      <c r="M58" s="5">
        <f t="shared" si="17"/>
        <v>141.12</v>
      </c>
      <c r="N58" s="37">
        <v>17</v>
      </c>
      <c r="O58" s="5"/>
      <c r="P58">
        <f t="shared" si="18"/>
        <v>120</v>
      </c>
      <c r="R58">
        <f t="shared" si="19"/>
        <v>120</v>
      </c>
      <c r="S58" s="8"/>
    </row>
    <row r="59" spans="1:19" ht="12.75">
      <c r="A59" s="4">
        <v>4029</v>
      </c>
      <c r="B59" s="1" t="s">
        <v>51</v>
      </c>
      <c r="C59" s="1" t="s">
        <v>52</v>
      </c>
      <c r="D59" s="1" t="s">
        <v>86</v>
      </c>
      <c r="E59" s="5">
        <v>43.69</v>
      </c>
      <c r="F59" s="37">
        <v>10</v>
      </c>
      <c r="G59" s="5">
        <f t="shared" si="20"/>
        <v>53.69</v>
      </c>
      <c r="H59" s="5">
        <f t="shared" si="21"/>
        <v>66.31</v>
      </c>
      <c r="I59" s="5">
        <v>25.58</v>
      </c>
      <c r="J59" s="37">
        <v>0</v>
      </c>
      <c r="K59" s="5">
        <f t="shared" si="22"/>
        <v>25.58</v>
      </c>
      <c r="L59" s="5">
        <f t="shared" si="23"/>
        <v>74.42</v>
      </c>
      <c r="M59" s="5">
        <f t="shared" si="17"/>
        <v>140.73000000000002</v>
      </c>
      <c r="N59" s="37">
        <v>18</v>
      </c>
      <c r="O59" s="5"/>
      <c r="P59">
        <f t="shared" si="18"/>
        <v>120</v>
      </c>
      <c r="R59">
        <f t="shared" si="19"/>
        <v>120</v>
      </c>
      <c r="S59" s="8"/>
    </row>
    <row r="60" spans="1:19" ht="12.75">
      <c r="A60" s="4">
        <v>4010</v>
      </c>
      <c r="B60" s="1" t="s">
        <v>93</v>
      </c>
      <c r="C60" s="1" t="s">
        <v>94</v>
      </c>
      <c r="D60" s="1" t="s">
        <v>20</v>
      </c>
      <c r="E60" s="5">
        <v>39.27</v>
      </c>
      <c r="F60" s="37">
        <v>0</v>
      </c>
      <c r="G60" s="5">
        <f t="shared" si="20"/>
        <v>39.27</v>
      </c>
      <c r="H60" s="5">
        <f t="shared" si="21"/>
        <v>80.72999999999999</v>
      </c>
      <c r="I60" s="5">
        <v>33.94</v>
      </c>
      <c r="J60" s="37">
        <v>10</v>
      </c>
      <c r="K60" s="5">
        <f t="shared" si="22"/>
        <v>43.94</v>
      </c>
      <c r="L60" s="5">
        <f t="shared" si="23"/>
        <v>56.06</v>
      </c>
      <c r="M60" s="5">
        <f t="shared" si="17"/>
        <v>136.79</v>
      </c>
      <c r="N60" s="37">
        <v>19</v>
      </c>
      <c r="O60" s="5"/>
      <c r="P60">
        <f t="shared" si="18"/>
        <v>120</v>
      </c>
      <c r="R60">
        <f t="shared" si="19"/>
        <v>120</v>
      </c>
      <c r="S60" s="10"/>
    </row>
    <row r="61" spans="1:18" ht="12.75">
      <c r="A61" s="4">
        <v>4007</v>
      </c>
      <c r="B61" s="1" t="s">
        <v>161</v>
      </c>
      <c r="C61" s="1" t="s">
        <v>162</v>
      </c>
      <c r="D61" s="1" t="s">
        <v>105</v>
      </c>
      <c r="E61" s="5">
        <v>44.19</v>
      </c>
      <c r="F61" s="37">
        <v>15</v>
      </c>
      <c r="G61" s="5">
        <f t="shared" si="20"/>
        <v>59.19</v>
      </c>
      <c r="H61" s="5">
        <f t="shared" si="21"/>
        <v>60.81</v>
      </c>
      <c r="I61" s="5">
        <v>25.69</v>
      </c>
      <c r="J61" s="37">
        <v>5</v>
      </c>
      <c r="K61" s="5">
        <f t="shared" si="22"/>
        <v>30.69</v>
      </c>
      <c r="L61" s="5">
        <f t="shared" si="23"/>
        <v>69.31</v>
      </c>
      <c r="M61" s="5">
        <f t="shared" si="17"/>
        <v>130.12</v>
      </c>
      <c r="N61" s="37">
        <v>20</v>
      </c>
      <c r="O61" s="5"/>
      <c r="P61">
        <f t="shared" si="18"/>
        <v>120</v>
      </c>
      <c r="R61">
        <f t="shared" si="19"/>
        <v>120</v>
      </c>
    </row>
    <row r="62" spans="1:18" ht="12.75">
      <c r="A62" s="4">
        <v>4016</v>
      </c>
      <c r="B62" t="s">
        <v>48</v>
      </c>
      <c r="C62" t="s">
        <v>171</v>
      </c>
      <c r="D62" s="1" t="s">
        <v>115</v>
      </c>
      <c r="E62" s="5">
        <v>38.74</v>
      </c>
      <c r="F62" s="37">
        <v>15</v>
      </c>
      <c r="G62" s="5">
        <f t="shared" si="20"/>
        <v>53.74</v>
      </c>
      <c r="H62" s="5">
        <f t="shared" si="21"/>
        <v>66.25999999999999</v>
      </c>
      <c r="I62" s="5">
        <v>30.81</v>
      </c>
      <c r="J62" s="37">
        <v>10</v>
      </c>
      <c r="K62" s="5">
        <f t="shared" si="22"/>
        <v>40.81</v>
      </c>
      <c r="L62" s="5">
        <f t="shared" si="23"/>
        <v>59.19</v>
      </c>
      <c r="M62" s="5">
        <f t="shared" si="17"/>
        <v>125.44999999999999</v>
      </c>
      <c r="N62" s="37">
        <v>21</v>
      </c>
      <c r="O62" s="5"/>
      <c r="P62">
        <f t="shared" si="18"/>
        <v>120</v>
      </c>
      <c r="R62">
        <f t="shared" si="19"/>
        <v>120</v>
      </c>
    </row>
    <row r="63" spans="1:18" ht="12.75">
      <c r="A63" s="4">
        <v>4021</v>
      </c>
      <c r="B63" s="1" t="s">
        <v>51</v>
      </c>
      <c r="C63" s="1" t="s">
        <v>55</v>
      </c>
      <c r="D63" s="1" t="s">
        <v>84</v>
      </c>
      <c r="E63" s="5">
        <v>46.01</v>
      </c>
      <c r="F63" s="37">
        <v>10</v>
      </c>
      <c r="G63" s="5">
        <f t="shared" si="20"/>
        <v>56.01</v>
      </c>
      <c r="H63" s="5">
        <f t="shared" si="21"/>
        <v>63.99</v>
      </c>
      <c r="I63" s="5">
        <v>30.55</v>
      </c>
      <c r="J63" s="37">
        <v>15</v>
      </c>
      <c r="K63" s="5">
        <f t="shared" si="22"/>
        <v>45.55</v>
      </c>
      <c r="L63" s="5">
        <f t="shared" si="23"/>
        <v>54.45</v>
      </c>
      <c r="M63" s="5">
        <f t="shared" si="17"/>
        <v>118.44</v>
      </c>
      <c r="N63" s="37">
        <v>22</v>
      </c>
      <c r="O63" s="5"/>
      <c r="P63">
        <f t="shared" si="18"/>
        <v>120</v>
      </c>
      <c r="R63">
        <f t="shared" si="19"/>
        <v>120</v>
      </c>
    </row>
    <row r="64" spans="1:18" ht="12.75">
      <c r="A64" s="4">
        <v>4009</v>
      </c>
      <c r="B64" t="s">
        <v>184</v>
      </c>
      <c r="C64" t="s">
        <v>185</v>
      </c>
      <c r="D64" s="1" t="s">
        <v>84</v>
      </c>
      <c r="E64" s="5">
        <v>57.32</v>
      </c>
      <c r="F64" s="37">
        <v>20</v>
      </c>
      <c r="G64" s="5">
        <f t="shared" si="20"/>
        <v>77.32</v>
      </c>
      <c r="H64" s="5">
        <f t="shared" si="21"/>
        <v>42.68000000000001</v>
      </c>
      <c r="I64" s="5">
        <v>34.45</v>
      </c>
      <c r="J64" s="37">
        <v>10</v>
      </c>
      <c r="K64" s="5">
        <f t="shared" si="22"/>
        <v>44.45</v>
      </c>
      <c r="L64" s="5">
        <f t="shared" si="23"/>
        <v>55.55</v>
      </c>
      <c r="M64" s="5">
        <f t="shared" si="17"/>
        <v>98.23</v>
      </c>
      <c r="N64" s="37">
        <v>23</v>
      </c>
      <c r="O64" s="5"/>
      <c r="P64">
        <f t="shared" si="18"/>
        <v>120</v>
      </c>
      <c r="R64">
        <f t="shared" si="19"/>
        <v>120</v>
      </c>
    </row>
    <row r="65" spans="1:18" ht="12.75">
      <c r="A65" s="4">
        <v>4003</v>
      </c>
      <c r="B65" s="1" t="s">
        <v>170</v>
      </c>
      <c r="C65" s="1" t="s">
        <v>47</v>
      </c>
      <c r="D65" s="1" t="s">
        <v>115</v>
      </c>
      <c r="E65" s="5">
        <v>32.88</v>
      </c>
      <c r="F65" s="37">
        <v>5</v>
      </c>
      <c r="G65" s="5">
        <f t="shared" si="20"/>
        <v>37.88</v>
      </c>
      <c r="H65" s="5">
        <f t="shared" si="21"/>
        <v>82.12</v>
      </c>
      <c r="I65" s="5"/>
      <c r="J65" s="37">
        <v>100</v>
      </c>
      <c r="K65" s="5">
        <f t="shared" si="22"/>
        <v>100</v>
      </c>
      <c r="L65" s="5">
        <f t="shared" si="23"/>
        <v>0</v>
      </c>
      <c r="M65" s="5">
        <f t="shared" si="17"/>
        <v>82.12</v>
      </c>
      <c r="N65" s="37">
        <v>24</v>
      </c>
      <c r="O65" s="5"/>
      <c r="P65">
        <f t="shared" si="18"/>
        <v>120</v>
      </c>
      <c r="R65">
        <f t="shared" si="19"/>
        <v>120</v>
      </c>
    </row>
    <row r="66" spans="1:18" ht="12.75">
      <c r="A66" s="4">
        <v>4034</v>
      </c>
      <c r="B66" s="1" t="s">
        <v>101</v>
      </c>
      <c r="C66" s="1" t="s">
        <v>160</v>
      </c>
      <c r="D66" s="1" t="s">
        <v>50</v>
      </c>
      <c r="E66" s="5"/>
      <c r="F66" s="37">
        <v>120</v>
      </c>
      <c r="G66" s="5">
        <f t="shared" si="20"/>
        <v>120</v>
      </c>
      <c r="H66" s="5">
        <f t="shared" si="21"/>
        <v>0</v>
      </c>
      <c r="I66" s="5">
        <v>22.19</v>
      </c>
      <c r="J66" s="37">
        <v>0</v>
      </c>
      <c r="K66" s="5">
        <f t="shared" si="22"/>
        <v>22.19</v>
      </c>
      <c r="L66" s="5">
        <f t="shared" si="23"/>
        <v>77.81</v>
      </c>
      <c r="M66" s="5">
        <f t="shared" si="17"/>
        <v>77.81</v>
      </c>
      <c r="N66" s="37">
        <v>25</v>
      </c>
      <c r="O66" s="5"/>
      <c r="P66">
        <f t="shared" si="18"/>
        <v>120</v>
      </c>
      <c r="R66">
        <f t="shared" si="19"/>
        <v>120</v>
      </c>
    </row>
    <row r="67" spans="1:18" ht="12.75">
      <c r="A67" s="4">
        <v>4030</v>
      </c>
      <c r="B67" s="1" t="s">
        <v>161</v>
      </c>
      <c r="C67" s="1" t="s">
        <v>163</v>
      </c>
      <c r="D67" s="1" t="s">
        <v>108</v>
      </c>
      <c r="E67" s="5"/>
      <c r="F67" s="37">
        <v>120</v>
      </c>
      <c r="G67" s="5">
        <f t="shared" si="20"/>
        <v>120</v>
      </c>
      <c r="H67" s="5">
        <f t="shared" si="21"/>
        <v>0</v>
      </c>
      <c r="I67" s="5">
        <v>23.82</v>
      </c>
      <c r="J67" s="37">
        <v>0</v>
      </c>
      <c r="K67" s="5">
        <f t="shared" si="22"/>
        <v>23.82</v>
      </c>
      <c r="L67" s="5">
        <f t="shared" si="23"/>
        <v>76.18</v>
      </c>
      <c r="M67" s="5">
        <f t="shared" si="17"/>
        <v>76.18</v>
      </c>
      <c r="N67" s="37">
        <v>26</v>
      </c>
      <c r="O67" s="5"/>
      <c r="P67">
        <f t="shared" si="18"/>
        <v>120</v>
      </c>
      <c r="R67">
        <f t="shared" si="19"/>
        <v>120</v>
      </c>
    </row>
    <row r="68" spans="1:18" ht="12.75">
      <c r="A68" s="4">
        <v>4015</v>
      </c>
      <c r="B68" s="1" t="s">
        <v>164</v>
      </c>
      <c r="C68" s="1" t="s">
        <v>165</v>
      </c>
      <c r="D68" s="1" t="s">
        <v>50</v>
      </c>
      <c r="E68" s="5"/>
      <c r="F68" s="37">
        <v>120</v>
      </c>
      <c r="G68" s="5">
        <f t="shared" si="20"/>
        <v>120</v>
      </c>
      <c r="H68" s="5">
        <f t="shared" si="21"/>
        <v>0</v>
      </c>
      <c r="I68" s="5">
        <v>24.19</v>
      </c>
      <c r="J68" s="37">
        <v>0</v>
      </c>
      <c r="K68" s="5">
        <f t="shared" si="22"/>
        <v>24.19</v>
      </c>
      <c r="L68" s="5">
        <f t="shared" si="23"/>
        <v>75.81</v>
      </c>
      <c r="M68" s="5">
        <f t="shared" si="17"/>
        <v>75.81</v>
      </c>
      <c r="N68" s="37">
        <v>27</v>
      </c>
      <c r="O68" s="5"/>
      <c r="P68">
        <f t="shared" si="18"/>
        <v>120</v>
      </c>
      <c r="R68">
        <f t="shared" si="19"/>
        <v>120</v>
      </c>
    </row>
    <row r="69" spans="1:18" ht="12.75">
      <c r="A69" s="4">
        <v>4019</v>
      </c>
      <c r="B69" t="s">
        <v>183</v>
      </c>
      <c r="C69" t="s">
        <v>186</v>
      </c>
      <c r="D69" s="1" t="s">
        <v>84</v>
      </c>
      <c r="E69" s="5"/>
      <c r="F69" s="37">
        <v>120</v>
      </c>
      <c r="G69" s="5">
        <f t="shared" si="20"/>
        <v>120</v>
      </c>
      <c r="H69" s="5">
        <f t="shared" si="21"/>
        <v>0</v>
      </c>
      <c r="I69" s="5">
        <v>24.96</v>
      </c>
      <c r="J69" s="37">
        <v>5</v>
      </c>
      <c r="K69" s="5">
        <f t="shared" si="22"/>
        <v>29.96</v>
      </c>
      <c r="L69" s="5">
        <f t="shared" si="23"/>
        <v>70.03999999999999</v>
      </c>
      <c r="M69" s="5">
        <f t="shared" si="17"/>
        <v>70.03999999999999</v>
      </c>
      <c r="N69" s="37">
        <v>28</v>
      </c>
      <c r="O69" s="5"/>
      <c r="P69">
        <f t="shared" si="18"/>
        <v>120</v>
      </c>
      <c r="R69">
        <f t="shared" si="19"/>
        <v>120</v>
      </c>
    </row>
    <row r="70" spans="1:18" ht="12.75">
      <c r="A70" s="4">
        <v>4001</v>
      </c>
      <c r="B70" s="1" t="s">
        <v>77</v>
      </c>
      <c r="C70" s="1" t="s">
        <v>92</v>
      </c>
      <c r="D70" s="1" t="s">
        <v>86</v>
      </c>
      <c r="E70" s="5">
        <v>53.78</v>
      </c>
      <c r="F70" s="37">
        <v>10</v>
      </c>
      <c r="G70" s="5">
        <f t="shared" si="20"/>
        <v>63.78</v>
      </c>
      <c r="H70" s="5">
        <f t="shared" si="21"/>
        <v>56.22</v>
      </c>
      <c r="I70" s="5"/>
      <c r="J70" s="37">
        <v>100</v>
      </c>
      <c r="K70" s="5">
        <f t="shared" si="22"/>
        <v>100</v>
      </c>
      <c r="L70" s="5">
        <f t="shared" si="23"/>
        <v>0</v>
      </c>
      <c r="M70" s="5">
        <f>SUM(H70,L70)</f>
        <v>56.22</v>
      </c>
      <c r="N70" s="37">
        <v>29</v>
      </c>
      <c r="O70" s="5"/>
      <c r="P70">
        <f t="shared" si="18"/>
        <v>120</v>
      </c>
      <c r="R70">
        <f t="shared" si="19"/>
        <v>120</v>
      </c>
    </row>
    <row r="71" spans="1:18" ht="12.75">
      <c r="A71" s="4">
        <v>4005</v>
      </c>
      <c r="B71" s="1" t="s">
        <v>89</v>
      </c>
      <c r="C71" s="1" t="s">
        <v>91</v>
      </c>
      <c r="D71" s="1" t="s">
        <v>108</v>
      </c>
      <c r="E71" s="5"/>
      <c r="F71" s="37">
        <v>120</v>
      </c>
      <c r="G71" s="5">
        <f t="shared" si="20"/>
        <v>120</v>
      </c>
      <c r="H71" s="5">
        <f t="shared" si="21"/>
        <v>0</v>
      </c>
      <c r="I71" s="5"/>
      <c r="J71" s="37">
        <v>100</v>
      </c>
      <c r="K71" s="5">
        <f t="shared" si="22"/>
        <v>100</v>
      </c>
      <c r="L71" s="5">
        <f t="shared" si="23"/>
        <v>0</v>
      </c>
      <c r="M71" s="5">
        <f t="shared" si="17"/>
        <v>0</v>
      </c>
      <c r="O71" s="5"/>
      <c r="P71">
        <f t="shared" si="18"/>
        <v>120</v>
      </c>
      <c r="R71">
        <f t="shared" si="19"/>
        <v>120</v>
      </c>
    </row>
    <row r="72" spans="1:18" ht="12.75">
      <c r="A72" s="4">
        <v>4006</v>
      </c>
      <c r="B72" t="s">
        <v>17</v>
      </c>
      <c r="C72" t="s">
        <v>175</v>
      </c>
      <c r="D72" s="1" t="s">
        <v>148</v>
      </c>
      <c r="E72" s="5"/>
      <c r="F72" s="37">
        <v>120</v>
      </c>
      <c r="G72" s="5">
        <f t="shared" si="20"/>
        <v>120</v>
      </c>
      <c r="H72" s="5">
        <f t="shared" si="21"/>
        <v>0</v>
      </c>
      <c r="I72" s="5"/>
      <c r="J72" s="37">
        <v>100</v>
      </c>
      <c r="K72" s="5">
        <f t="shared" si="22"/>
        <v>100</v>
      </c>
      <c r="L72" s="5">
        <f t="shared" si="23"/>
        <v>0</v>
      </c>
      <c r="M72" s="5">
        <f t="shared" si="17"/>
        <v>0</v>
      </c>
      <c r="O72" s="5"/>
      <c r="P72">
        <f t="shared" si="18"/>
        <v>120</v>
      </c>
      <c r="R72">
        <f t="shared" si="19"/>
        <v>120</v>
      </c>
    </row>
    <row r="73" spans="1:18" ht="12.75">
      <c r="A73" s="4">
        <v>4023</v>
      </c>
      <c r="B73" t="s">
        <v>176</v>
      </c>
      <c r="C73" t="s">
        <v>177</v>
      </c>
      <c r="D73" s="1" t="s">
        <v>131</v>
      </c>
      <c r="E73" s="5"/>
      <c r="F73" s="37">
        <v>120</v>
      </c>
      <c r="G73" s="5">
        <f t="shared" si="20"/>
        <v>120</v>
      </c>
      <c r="H73" s="5">
        <f t="shared" si="21"/>
        <v>0</v>
      </c>
      <c r="I73" s="5"/>
      <c r="J73" s="37">
        <v>100</v>
      </c>
      <c r="K73" s="5">
        <f t="shared" si="22"/>
        <v>100</v>
      </c>
      <c r="L73" s="5">
        <f t="shared" si="23"/>
        <v>0</v>
      </c>
      <c r="M73" s="5">
        <f t="shared" si="17"/>
        <v>0</v>
      </c>
      <c r="O73" s="5"/>
      <c r="P73">
        <f t="shared" si="18"/>
        <v>120</v>
      </c>
      <c r="R73">
        <f t="shared" si="19"/>
        <v>120</v>
      </c>
    </row>
    <row r="74" spans="1:18" ht="12.75">
      <c r="A74" s="4">
        <v>4025</v>
      </c>
      <c r="B74" t="s">
        <v>184</v>
      </c>
      <c r="C74" t="s">
        <v>187</v>
      </c>
      <c r="D74" s="1" t="s">
        <v>84</v>
      </c>
      <c r="E74" s="5"/>
      <c r="F74" s="37">
        <v>120</v>
      </c>
      <c r="G74" s="5">
        <f t="shared" si="20"/>
        <v>120</v>
      </c>
      <c r="H74" s="5">
        <f t="shared" si="21"/>
        <v>0</v>
      </c>
      <c r="I74" s="5"/>
      <c r="J74" s="37">
        <v>100</v>
      </c>
      <c r="K74" s="5">
        <f t="shared" si="22"/>
        <v>100</v>
      </c>
      <c r="L74" s="5">
        <f t="shared" si="23"/>
        <v>0</v>
      </c>
      <c r="M74" s="5">
        <f t="shared" si="17"/>
        <v>0</v>
      </c>
      <c r="O74" s="5"/>
      <c r="P74">
        <f t="shared" si="18"/>
        <v>120</v>
      </c>
      <c r="R74">
        <f t="shared" si="19"/>
        <v>120</v>
      </c>
    </row>
    <row r="75" spans="1:15" ht="12.75">
      <c r="A75" s="4">
        <v>4038</v>
      </c>
      <c r="E75" s="5"/>
      <c r="F75" s="37"/>
      <c r="G75" s="5"/>
      <c r="H75" s="5"/>
      <c r="I75" s="5"/>
      <c r="J75" s="37"/>
      <c r="K75" s="5"/>
      <c r="L75" s="5"/>
      <c r="M75" s="5"/>
      <c r="O75" s="5"/>
    </row>
  </sheetData>
  <mergeCells count="10">
    <mergeCell ref="E1:H1"/>
    <mergeCell ref="I1:L1"/>
    <mergeCell ref="M1:P1"/>
    <mergeCell ref="Q1:T1"/>
    <mergeCell ref="E38:G38"/>
    <mergeCell ref="H38:J38"/>
    <mergeCell ref="M38:Q38"/>
    <mergeCell ref="O40:S40"/>
    <mergeCell ref="E40:H40"/>
    <mergeCell ref="I40:L40"/>
  </mergeCells>
  <printOptions/>
  <pageMargins left="0.1968503937007874" right="0.1968503937007874" top="0.3937007874015748" bottom="0.3937007874015748" header="0" footer="0"/>
  <pageSetup fitToWidth="2" fitToHeight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workbookViewId="0" topLeftCell="A1">
      <selection activeCell="C21" sqref="C21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25390625" style="0" bestFit="1" customWidth="1"/>
    <col min="4" max="4" width="14.00390625" style="1" bestFit="1" customWidth="1"/>
    <col min="13" max="13" width="11.375" style="0" customWidth="1"/>
    <col min="21" max="21" width="12.25390625" style="0" customWidth="1"/>
    <col min="24" max="24" width="10.125" style="0" customWidth="1"/>
  </cols>
  <sheetData>
    <row r="1" spans="5:20" ht="12.75">
      <c r="E1" s="59" t="s">
        <v>33</v>
      </c>
      <c r="F1" s="59"/>
      <c r="G1" s="59"/>
      <c r="H1" s="59"/>
      <c r="I1" s="59" t="s">
        <v>34</v>
      </c>
      <c r="J1" s="59"/>
      <c r="K1" s="59"/>
      <c r="L1" s="59"/>
      <c r="M1" s="59" t="s">
        <v>35</v>
      </c>
      <c r="N1" s="59"/>
      <c r="O1" s="59"/>
      <c r="P1" s="59"/>
      <c r="Q1" s="59" t="s">
        <v>36</v>
      </c>
      <c r="R1" s="59"/>
      <c r="S1" s="59"/>
      <c r="T1" s="59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22</v>
      </c>
      <c r="F2" s="3" t="s">
        <v>23</v>
      </c>
      <c r="G2" s="2" t="s">
        <v>24</v>
      </c>
      <c r="H2" s="2" t="s">
        <v>25</v>
      </c>
      <c r="I2" s="3" t="s">
        <v>22</v>
      </c>
      <c r="J2" s="3" t="s">
        <v>23</v>
      </c>
      <c r="K2" s="2" t="s">
        <v>24</v>
      </c>
      <c r="L2" s="2" t="s">
        <v>26</v>
      </c>
      <c r="M2" s="2" t="s">
        <v>22</v>
      </c>
      <c r="N2" s="2" t="s">
        <v>27</v>
      </c>
      <c r="O2" s="2" t="s">
        <v>28</v>
      </c>
      <c r="P2" s="2" t="s">
        <v>29</v>
      </c>
      <c r="Q2" s="2" t="s">
        <v>22</v>
      </c>
      <c r="R2" s="2" t="s">
        <v>27</v>
      </c>
      <c r="S2" s="2" t="s">
        <v>30</v>
      </c>
      <c r="T2" s="2" t="s">
        <v>29</v>
      </c>
      <c r="U2" s="2" t="s">
        <v>31</v>
      </c>
      <c r="V2" s="2" t="s">
        <v>32</v>
      </c>
    </row>
    <row r="3" spans="1:22" ht="12.75">
      <c r="A3" s="4">
        <v>3008</v>
      </c>
      <c r="B3" s="1" t="s">
        <v>77</v>
      </c>
      <c r="C3" s="1" t="s">
        <v>78</v>
      </c>
      <c r="D3" s="1" t="s">
        <v>85</v>
      </c>
      <c r="E3" s="5">
        <v>39.52</v>
      </c>
      <c r="F3" s="37">
        <v>0</v>
      </c>
      <c r="G3" s="5">
        <f aca="true" t="shared" si="0" ref="G3:G18">SUM(E3:F3)</f>
        <v>39.52</v>
      </c>
      <c r="H3" s="5">
        <f aca="true" t="shared" si="1" ref="H3:H18">120-G3</f>
        <v>80.47999999999999</v>
      </c>
      <c r="I3" s="5">
        <v>26.82</v>
      </c>
      <c r="J3" s="37">
        <v>0</v>
      </c>
      <c r="K3" s="5">
        <f aca="true" t="shared" si="2" ref="K3:K18">SUM(I3:J3)</f>
        <v>26.82</v>
      </c>
      <c r="L3" s="5">
        <f aca="true" t="shared" si="3" ref="L3:L18">100-K3</f>
        <v>73.18</v>
      </c>
      <c r="M3" s="5">
        <v>35.07</v>
      </c>
      <c r="N3" s="37">
        <v>18</v>
      </c>
      <c r="O3" s="37">
        <v>2</v>
      </c>
      <c r="P3" s="37">
        <f aca="true" t="shared" si="4" ref="P3:P18">SUM(IF(O3=0,N3,IF(O3=2,N3*2)))</f>
        <v>36</v>
      </c>
      <c r="Q3" s="5">
        <v>30.47</v>
      </c>
      <c r="R3" s="37">
        <v>10</v>
      </c>
      <c r="S3" s="37">
        <v>14</v>
      </c>
      <c r="T3" s="37">
        <f aca="true" t="shared" si="5" ref="T3:T18">SUM(R3:S3)</f>
        <v>24</v>
      </c>
      <c r="U3" s="5">
        <f aca="true" t="shared" si="6" ref="U3:U18">SUM(H3,L3,P3,T3)</f>
        <v>213.66</v>
      </c>
      <c r="V3" s="7">
        <v>1</v>
      </c>
    </row>
    <row r="4" spans="1:22" ht="12.75">
      <c r="A4" s="4">
        <v>3010</v>
      </c>
      <c r="B4" s="1" t="s">
        <v>196</v>
      </c>
      <c r="C4" s="1" t="s">
        <v>197</v>
      </c>
      <c r="D4" s="1" t="s">
        <v>85</v>
      </c>
      <c r="E4" s="5">
        <v>37.98</v>
      </c>
      <c r="F4" s="37">
        <v>0</v>
      </c>
      <c r="G4" s="5">
        <f t="shared" si="0"/>
        <v>37.98</v>
      </c>
      <c r="H4" s="5">
        <f t="shared" si="1"/>
        <v>82.02000000000001</v>
      </c>
      <c r="I4" s="5">
        <v>27.44</v>
      </c>
      <c r="J4" s="37">
        <v>0</v>
      </c>
      <c r="K4" s="5">
        <f t="shared" si="2"/>
        <v>27.44</v>
      </c>
      <c r="L4" s="5">
        <f t="shared" si="3"/>
        <v>72.56</v>
      </c>
      <c r="M4" s="5">
        <v>35.8</v>
      </c>
      <c r="N4" s="37">
        <v>16</v>
      </c>
      <c r="O4" s="37">
        <v>2</v>
      </c>
      <c r="P4" s="37">
        <f t="shared" si="4"/>
        <v>32</v>
      </c>
      <c r="Q4" s="5">
        <v>27.91</v>
      </c>
      <c r="R4" s="37">
        <v>0</v>
      </c>
      <c r="S4" s="37">
        <v>27</v>
      </c>
      <c r="T4" s="37">
        <f t="shared" si="5"/>
        <v>27</v>
      </c>
      <c r="U4" s="5">
        <f t="shared" si="6"/>
        <v>213.58</v>
      </c>
      <c r="V4" s="7">
        <v>2</v>
      </c>
    </row>
    <row r="5" spans="1:22" ht="12.75">
      <c r="A5" s="4">
        <v>3011</v>
      </c>
      <c r="B5" s="1" t="s">
        <v>40</v>
      </c>
      <c r="C5" s="1" t="s">
        <v>41</v>
      </c>
      <c r="D5" s="1" t="s">
        <v>42</v>
      </c>
      <c r="E5" s="5">
        <v>37.04</v>
      </c>
      <c r="F5" s="37">
        <v>5</v>
      </c>
      <c r="G5" s="5">
        <f t="shared" si="0"/>
        <v>42.04</v>
      </c>
      <c r="H5" s="5">
        <f t="shared" si="1"/>
        <v>77.96000000000001</v>
      </c>
      <c r="I5" s="5">
        <v>25.46</v>
      </c>
      <c r="J5" s="37">
        <v>0</v>
      </c>
      <c r="K5" s="5">
        <f t="shared" si="2"/>
        <v>25.46</v>
      </c>
      <c r="L5" s="5">
        <f t="shared" si="3"/>
        <v>74.53999999999999</v>
      </c>
      <c r="M5" s="5">
        <v>36.62</v>
      </c>
      <c r="N5" s="37">
        <v>19</v>
      </c>
      <c r="O5" s="37">
        <v>0</v>
      </c>
      <c r="P5" s="37">
        <f t="shared" si="4"/>
        <v>19</v>
      </c>
      <c r="Q5" s="5">
        <v>23.98</v>
      </c>
      <c r="R5" s="37">
        <v>1</v>
      </c>
      <c r="S5" s="37">
        <v>27</v>
      </c>
      <c r="T5" s="37">
        <f t="shared" si="5"/>
        <v>28</v>
      </c>
      <c r="U5" s="5">
        <f t="shared" si="6"/>
        <v>199.5</v>
      </c>
      <c r="V5" s="7">
        <v>3</v>
      </c>
    </row>
    <row r="6" spans="1:22" ht="12.75">
      <c r="A6" s="4">
        <v>3015</v>
      </c>
      <c r="B6" s="1" t="s">
        <v>48</v>
      </c>
      <c r="C6" s="1" t="s">
        <v>61</v>
      </c>
      <c r="D6" s="1" t="s">
        <v>72</v>
      </c>
      <c r="E6" s="5">
        <v>38.14</v>
      </c>
      <c r="F6" s="37">
        <v>0</v>
      </c>
      <c r="G6" s="5">
        <f t="shared" si="0"/>
        <v>38.14</v>
      </c>
      <c r="H6" s="5">
        <f t="shared" si="1"/>
        <v>81.86</v>
      </c>
      <c r="I6" s="5">
        <v>26.03</v>
      </c>
      <c r="J6" s="37">
        <v>0</v>
      </c>
      <c r="K6" s="5">
        <f t="shared" si="2"/>
        <v>26.03</v>
      </c>
      <c r="L6" s="5">
        <f t="shared" si="3"/>
        <v>73.97</v>
      </c>
      <c r="M6" s="5">
        <v>32.38</v>
      </c>
      <c r="N6" s="37">
        <v>18</v>
      </c>
      <c r="O6" s="37">
        <v>0</v>
      </c>
      <c r="P6" s="37">
        <f t="shared" si="4"/>
        <v>18</v>
      </c>
      <c r="Q6" s="5">
        <v>34.13</v>
      </c>
      <c r="R6" s="37">
        <v>5</v>
      </c>
      <c r="S6" s="37">
        <v>20</v>
      </c>
      <c r="T6" s="37">
        <f t="shared" si="5"/>
        <v>25</v>
      </c>
      <c r="U6" s="5">
        <f t="shared" si="6"/>
        <v>198.82999999999998</v>
      </c>
      <c r="V6" s="9">
        <v>4</v>
      </c>
    </row>
    <row r="7" spans="1:22" ht="12.75">
      <c r="A7" s="4">
        <v>3006</v>
      </c>
      <c r="B7" s="1" t="s">
        <v>198</v>
      </c>
      <c r="C7" s="1" t="s">
        <v>199</v>
      </c>
      <c r="D7" s="1" t="s">
        <v>5</v>
      </c>
      <c r="E7" s="5">
        <v>39.76</v>
      </c>
      <c r="F7" s="37">
        <v>0</v>
      </c>
      <c r="G7" s="5">
        <f t="shared" si="0"/>
        <v>39.76</v>
      </c>
      <c r="H7" s="5">
        <f t="shared" si="1"/>
        <v>80.24000000000001</v>
      </c>
      <c r="I7" s="5">
        <v>27.41</v>
      </c>
      <c r="J7" s="37">
        <v>0</v>
      </c>
      <c r="K7" s="5">
        <f t="shared" si="2"/>
        <v>27.41</v>
      </c>
      <c r="L7" s="5">
        <f t="shared" si="3"/>
        <v>72.59</v>
      </c>
      <c r="M7" s="5">
        <v>36.07</v>
      </c>
      <c r="N7" s="37">
        <v>18</v>
      </c>
      <c r="O7" s="37">
        <v>0</v>
      </c>
      <c r="P7" s="37">
        <f t="shared" si="4"/>
        <v>18</v>
      </c>
      <c r="Q7" s="5">
        <v>33.57</v>
      </c>
      <c r="R7" s="37">
        <v>10</v>
      </c>
      <c r="S7" s="37">
        <v>14</v>
      </c>
      <c r="T7" s="37">
        <f t="shared" si="5"/>
        <v>24</v>
      </c>
      <c r="U7" s="5">
        <f t="shared" si="6"/>
        <v>194.83</v>
      </c>
      <c r="V7" s="9">
        <v>5</v>
      </c>
    </row>
    <row r="8" spans="1:22" s="63" customFormat="1" ht="12.75">
      <c r="A8" s="62">
        <v>3001</v>
      </c>
      <c r="B8" s="64" t="s">
        <v>133</v>
      </c>
      <c r="C8" s="64" t="s">
        <v>192</v>
      </c>
      <c r="D8" s="64" t="s">
        <v>138</v>
      </c>
      <c r="E8" s="65">
        <v>36.27</v>
      </c>
      <c r="F8" s="66">
        <v>10</v>
      </c>
      <c r="G8" s="65">
        <f t="shared" si="0"/>
        <v>46.27</v>
      </c>
      <c r="H8" s="65">
        <f t="shared" si="1"/>
        <v>73.72999999999999</v>
      </c>
      <c r="I8" s="65">
        <v>24.96</v>
      </c>
      <c r="J8" s="66">
        <v>0</v>
      </c>
      <c r="K8" s="65">
        <f t="shared" si="2"/>
        <v>24.96</v>
      </c>
      <c r="L8" s="65">
        <f t="shared" si="3"/>
        <v>75.03999999999999</v>
      </c>
      <c r="M8" s="65">
        <v>36.45</v>
      </c>
      <c r="N8" s="66">
        <v>19</v>
      </c>
      <c r="O8" s="66">
        <v>0</v>
      </c>
      <c r="P8" s="66">
        <f>SUM(IF(O8=0,N8,IF(O8=2,N8*2)))</f>
        <v>19</v>
      </c>
      <c r="Q8" s="65">
        <v>38.4</v>
      </c>
      <c r="R8" s="66">
        <v>11</v>
      </c>
      <c r="S8" s="66">
        <v>14</v>
      </c>
      <c r="T8" s="66">
        <f t="shared" si="5"/>
        <v>25</v>
      </c>
      <c r="U8" s="65">
        <f t="shared" si="6"/>
        <v>192.76999999999998</v>
      </c>
      <c r="V8" s="70">
        <v>6</v>
      </c>
    </row>
    <row r="9" spans="1:22" ht="12.75">
      <c r="A9" s="4">
        <v>3016</v>
      </c>
      <c r="B9" s="1" t="s">
        <v>164</v>
      </c>
      <c r="C9" s="1" t="s">
        <v>216</v>
      </c>
      <c r="D9" s="1" t="s">
        <v>5</v>
      </c>
      <c r="E9" s="5">
        <v>37.1</v>
      </c>
      <c r="F9" s="37">
        <v>5</v>
      </c>
      <c r="G9" s="5">
        <f t="shared" si="0"/>
        <v>42.1</v>
      </c>
      <c r="H9" s="5">
        <f t="shared" si="1"/>
        <v>77.9</v>
      </c>
      <c r="I9" s="5">
        <v>27.16</v>
      </c>
      <c r="J9" s="37">
        <v>0</v>
      </c>
      <c r="K9" s="5">
        <f t="shared" si="2"/>
        <v>27.16</v>
      </c>
      <c r="L9" s="5">
        <f t="shared" si="3"/>
        <v>72.84</v>
      </c>
      <c r="M9" s="5">
        <v>36.62</v>
      </c>
      <c r="N9" s="37">
        <v>14</v>
      </c>
      <c r="O9" s="37">
        <v>0</v>
      </c>
      <c r="P9" s="37">
        <f t="shared" si="4"/>
        <v>14</v>
      </c>
      <c r="Q9" s="5">
        <v>32.69</v>
      </c>
      <c r="R9" s="37">
        <v>5</v>
      </c>
      <c r="S9" s="37">
        <v>20</v>
      </c>
      <c r="T9" s="37">
        <f t="shared" si="5"/>
        <v>25</v>
      </c>
      <c r="U9" s="5">
        <f t="shared" si="6"/>
        <v>189.74</v>
      </c>
      <c r="V9" s="9">
        <v>7</v>
      </c>
    </row>
    <row r="10" spans="1:22" ht="12.75">
      <c r="A10" s="4">
        <v>3004</v>
      </c>
      <c r="B10" s="1" t="s">
        <v>40</v>
      </c>
      <c r="C10" s="1" t="s">
        <v>62</v>
      </c>
      <c r="D10" s="1" t="s">
        <v>15</v>
      </c>
      <c r="E10" s="5">
        <v>45.92</v>
      </c>
      <c r="F10" s="37">
        <v>5</v>
      </c>
      <c r="G10" s="5">
        <f t="shared" si="0"/>
        <v>50.92</v>
      </c>
      <c r="H10" s="5">
        <f t="shared" si="1"/>
        <v>69.08</v>
      </c>
      <c r="I10" s="5">
        <v>27.11</v>
      </c>
      <c r="J10" s="37">
        <v>0</v>
      </c>
      <c r="K10" s="5">
        <f t="shared" si="2"/>
        <v>27.11</v>
      </c>
      <c r="L10" s="5">
        <f t="shared" si="3"/>
        <v>72.89</v>
      </c>
      <c r="M10" s="5">
        <v>43.76</v>
      </c>
      <c r="N10" s="37">
        <v>19</v>
      </c>
      <c r="O10" s="37">
        <v>0</v>
      </c>
      <c r="P10" s="37">
        <f t="shared" si="4"/>
        <v>19</v>
      </c>
      <c r="Q10" s="5">
        <v>30.55</v>
      </c>
      <c r="R10" s="37">
        <v>1</v>
      </c>
      <c r="S10" s="37">
        <v>27</v>
      </c>
      <c r="T10" s="37">
        <f t="shared" si="5"/>
        <v>28</v>
      </c>
      <c r="U10" s="5">
        <f t="shared" si="6"/>
        <v>188.97</v>
      </c>
      <c r="V10" s="9">
        <v>8</v>
      </c>
    </row>
    <row r="11" spans="1:22" s="24" customFormat="1" ht="12.75">
      <c r="A11" s="25">
        <v>3013</v>
      </c>
      <c r="B11" s="71" t="s">
        <v>188</v>
      </c>
      <c r="C11" s="71" t="s">
        <v>190</v>
      </c>
      <c r="D11" s="71" t="s">
        <v>84</v>
      </c>
      <c r="E11" s="31">
        <v>40.3</v>
      </c>
      <c r="F11" s="72">
        <v>0</v>
      </c>
      <c r="G11" s="31">
        <f t="shared" si="0"/>
        <v>40.3</v>
      </c>
      <c r="H11" s="31">
        <f t="shared" si="1"/>
        <v>79.7</v>
      </c>
      <c r="I11" s="31">
        <v>27.45</v>
      </c>
      <c r="J11" s="72">
        <v>0</v>
      </c>
      <c r="K11" s="31">
        <f t="shared" si="2"/>
        <v>27.45</v>
      </c>
      <c r="L11" s="31">
        <f t="shared" si="3"/>
        <v>72.55</v>
      </c>
      <c r="M11" s="31">
        <v>35.56</v>
      </c>
      <c r="N11" s="72">
        <v>16</v>
      </c>
      <c r="O11" s="72">
        <v>0</v>
      </c>
      <c r="P11" s="72">
        <f t="shared" si="4"/>
        <v>16</v>
      </c>
      <c r="Q11" s="31">
        <v>34.85</v>
      </c>
      <c r="R11" s="72">
        <v>6</v>
      </c>
      <c r="S11" s="72">
        <v>14</v>
      </c>
      <c r="T11" s="72">
        <f t="shared" si="5"/>
        <v>20</v>
      </c>
      <c r="U11" s="31">
        <f t="shared" si="6"/>
        <v>188.25</v>
      </c>
      <c r="V11" s="73">
        <v>9</v>
      </c>
    </row>
    <row r="12" spans="1:22" s="63" customFormat="1" ht="12.75">
      <c r="A12" s="62">
        <v>3007</v>
      </c>
      <c r="B12" s="64" t="s">
        <v>136</v>
      </c>
      <c r="C12" s="64" t="s">
        <v>191</v>
      </c>
      <c r="D12" s="64" t="s">
        <v>135</v>
      </c>
      <c r="E12" s="65">
        <v>36.54</v>
      </c>
      <c r="F12" s="66">
        <v>5</v>
      </c>
      <c r="G12" s="65">
        <f t="shared" si="0"/>
        <v>41.54</v>
      </c>
      <c r="H12" s="65">
        <f t="shared" si="1"/>
        <v>78.46000000000001</v>
      </c>
      <c r="I12" s="65">
        <v>23.78</v>
      </c>
      <c r="J12" s="66">
        <v>0</v>
      </c>
      <c r="K12" s="65">
        <f t="shared" si="2"/>
        <v>23.78</v>
      </c>
      <c r="L12" s="65">
        <f t="shared" si="3"/>
        <v>76.22</v>
      </c>
      <c r="M12" s="65">
        <v>36.98</v>
      </c>
      <c r="N12" s="66">
        <v>16</v>
      </c>
      <c r="O12" s="66">
        <v>0</v>
      </c>
      <c r="P12" s="66">
        <f t="shared" si="4"/>
        <v>16</v>
      </c>
      <c r="Q12" s="65">
        <v>35.15</v>
      </c>
      <c r="R12" s="66">
        <v>11</v>
      </c>
      <c r="S12" s="66">
        <v>5</v>
      </c>
      <c r="T12" s="66">
        <f t="shared" si="5"/>
        <v>16</v>
      </c>
      <c r="U12" s="65">
        <f t="shared" si="6"/>
        <v>186.68</v>
      </c>
      <c r="V12" s="70">
        <v>10</v>
      </c>
    </row>
    <row r="13" spans="1:22" ht="12.75">
      <c r="A13" s="4">
        <v>3009</v>
      </c>
      <c r="B13" s="1" t="s">
        <v>70</v>
      </c>
      <c r="C13" s="1" t="s">
        <v>95</v>
      </c>
      <c r="D13" s="1" t="s">
        <v>15</v>
      </c>
      <c r="E13" s="5">
        <v>56.64</v>
      </c>
      <c r="F13" s="37">
        <v>5</v>
      </c>
      <c r="G13" s="5">
        <f t="shared" si="0"/>
        <v>61.64</v>
      </c>
      <c r="H13" s="5">
        <f t="shared" si="1"/>
        <v>58.36</v>
      </c>
      <c r="I13" s="5">
        <v>26.42</v>
      </c>
      <c r="J13" s="37">
        <v>0</v>
      </c>
      <c r="K13" s="5">
        <f t="shared" si="2"/>
        <v>26.42</v>
      </c>
      <c r="L13" s="5">
        <f t="shared" si="3"/>
        <v>73.58</v>
      </c>
      <c r="M13" s="5">
        <v>35.77</v>
      </c>
      <c r="N13" s="37">
        <v>12</v>
      </c>
      <c r="O13" s="37">
        <v>2</v>
      </c>
      <c r="P13" s="37">
        <f t="shared" si="4"/>
        <v>24</v>
      </c>
      <c r="Q13" s="5">
        <v>34.61</v>
      </c>
      <c r="R13" s="37">
        <v>5</v>
      </c>
      <c r="S13" s="37">
        <v>20</v>
      </c>
      <c r="T13" s="37">
        <f t="shared" si="5"/>
        <v>25</v>
      </c>
      <c r="U13" s="5">
        <f t="shared" si="6"/>
        <v>180.94</v>
      </c>
      <c r="V13" s="9">
        <v>11</v>
      </c>
    </row>
    <row r="14" spans="1:27" ht="12.75">
      <c r="A14" s="4">
        <v>3014</v>
      </c>
      <c r="B14" s="1" t="s">
        <v>198</v>
      </c>
      <c r="C14" s="1" t="s">
        <v>200</v>
      </c>
      <c r="D14" s="1" t="s">
        <v>103</v>
      </c>
      <c r="E14" s="5">
        <v>38.88</v>
      </c>
      <c r="F14" s="37">
        <v>5</v>
      </c>
      <c r="G14" s="5">
        <f t="shared" si="0"/>
        <v>43.88</v>
      </c>
      <c r="H14" s="5">
        <f t="shared" si="1"/>
        <v>76.12</v>
      </c>
      <c r="I14" s="5">
        <v>24.22</v>
      </c>
      <c r="J14" s="37">
        <v>0</v>
      </c>
      <c r="K14" s="5">
        <f t="shared" si="2"/>
        <v>24.22</v>
      </c>
      <c r="L14" s="5">
        <f t="shared" si="3"/>
        <v>75.78</v>
      </c>
      <c r="M14" s="5">
        <v>35.22</v>
      </c>
      <c r="N14" s="37">
        <v>20</v>
      </c>
      <c r="O14" s="37">
        <v>0</v>
      </c>
      <c r="P14" s="37">
        <f t="shared" si="4"/>
        <v>20</v>
      </c>
      <c r="Q14" s="5">
        <v>32.34</v>
      </c>
      <c r="R14" s="37">
        <v>4</v>
      </c>
      <c r="S14" s="37">
        <v>5</v>
      </c>
      <c r="T14" s="37">
        <f t="shared" si="5"/>
        <v>9</v>
      </c>
      <c r="U14" s="5">
        <f t="shared" si="6"/>
        <v>180.9</v>
      </c>
      <c r="V14" s="9">
        <v>12</v>
      </c>
      <c r="AA14" s="8"/>
    </row>
    <row r="15" spans="1:22" s="63" customFormat="1" ht="12.75">
      <c r="A15" s="62">
        <v>3002</v>
      </c>
      <c r="B15" s="64" t="s">
        <v>142</v>
      </c>
      <c r="C15" s="64" t="s">
        <v>195</v>
      </c>
      <c r="D15" s="64" t="s">
        <v>145</v>
      </c>
      <c r="E15" s="65">
        <v>44.2</v>
      </c>
      <c r="F15" s="66">
        <v>10</v>
      </c>
      <c r="G15" s="65">
        <f t="shared" si="0"/>
        <v>54.2</v>
      </c>
      <c r="H15" s="65">
        <f t="shared" si="1"/>
        <v>65.8</v>
      </c>
      <c r="I15" s="65">
        <v>28.41</v>
      </c>
      <c r="J15" s="66">
        <v>5</v>
      </c>
      <c r="K15" s="65">
        <f t="shared" si="2"/>
        <v>33.41</v>
      </c>
      <c r="L15" s="65">
        <f t="shared" si="3"/>
        <v>66.59</v>
      </c>
      <c r="M15" s="65">
        <v>41.96</v>
      </c>
      <c r="N15" s="66">
        <v>19</v>
      </c>
      <c r="O15" s="66">
        <v>0</v>
      </c>
      <c r="P15" s="66">
        <f t="shared" si="4"/>
        <v>19</v>
      </c>
      <c r="Q15" s="65">
        <v>24.84</v>
      </c>
      <c r="R15" s="66">
        <v>6</v>
      </c>
      <c r="S15" s="66">
        <v>0</v>
      </c>
      <c r="T15" s="66">
        <f t="shared" si="5"/>
        <v>6</v>
      </c>
      <c r="U15" s="65">
        <f t="shared" si="6"/>
        <v>157.39</v>
      </c>
      <c r="V15" s="70">
        <v>13</v>
      </c>
    </row>
    <row r="16" spans="1:22" ht="12.75">
      <c r="A16" s="4">
        <v>3012</v>
      </c>
      <c r="B16" s="1" t="s">
        <v>170</v>
      </c>
      <c r="C16" s="1" t="s">
        <v>60</v>
      </c>
      <c r="D16" s="1" t="s">
        <v>118</v>
      </c>
      <c r="E16" s="5">
        <v>56.78</v>
      </c>
      <c r="F16" s="37">
        <v>5</v>
      </c>
      <c r="G16" s="5">
        <f t="shared" si="0"/>
        <v>61.78</v>
      </c>
      <c r="H16" s="5">
        <f t="shared" si="1"/>
        <v>58.22</v>
      </c>
      <c r="I16" s="5">
        <v>33.24</v>
      </c>
      <c r="J16" s="37">
        <v>0</v>
      </c>
      <c r="K16" s="5">
        <f t="shared" si="2"/>
        <v>33.24</v>
      </c>
      <c r="L16" s="5">
        <f t="shared" si="3"/>
        <v>66.75999999999999</v>
      </c>
      <c r="M16" s="5">
        <v>38.96</v>
      </c>
      <c r="N16" s="37">
        <v>0</v>
      </c>
      <c r="O16" s="37"/>
      <c r="P16" s="37">
        <f t="shared" si="4"/>
        <v>0</v>
      </c>
      <c r="Q16" s="5">
        <v>34.04</v>
      </c>
      <c r="R16" s="37">
        <v>9</v>
      </c>
      <c r="S16" s="37">
        <v>14</v>
      </c>
      <c r="T16" s="37">
        <f t="shared" si="5"/>
        <v>23</v>
      </c>
      <c r="U16" s="5">
        <f t="shared" si="6"/>
        <v>147.98</v>
      </c>
      <c r="V16" s="9">
        <v>14</v>
      </c>
    </row>
    <row r="17" spans="1:22" s="63" customFormat="1" ht="12.75">
      <c r="A17" s="62">
        <v>3005</v>
      </c>
      <c r="B17" s="64" t="s">
        <v>193</v>
      </c>
      <c r="C17" s="64" t="s">
        <v>194</v>
      </c>
      <c r="D17" s="64" t="s">
        <v>145</v>
      </c>
      <c r="E17" s="65"/>
      <c r="F17" s="66">
        <v>120</v>
      </c>
      <c r="G17" s="65">
        <f t="shared" si="0"/>
        <v>120</v>
      </c>
      <c r="H17" s="65">
        <f t="shared" si="1"/>
        <v>0</v>
      </c>
      <c r="I17" s="65"/>
      <c r="J17" s="66">
        <v>100</v>
      </c>
      <c r="K17" s="65">
        <f t="shared" si="2"/>
        <v>100</v>
      </c>
      <c r="L17" s="65">
        <f t="shared" si="3"/>
        <v>0</v>
      </c>
      <c r="M17" s="65">
        <v>51.67</v>
      </c>
      <c r="N17" s="66">
        <v>15</v>
      </c>
      <c r="O17" s="66">
        <v>0</v>
      </c>
      <c r="P17" s="66">
        <f t="shared" si="4"/>
        <v>15</v>
      </c>
      <c r="Q17" s="65">
        <v>35.69</v>
      </c>
      <c r="R17" s="66">
        <v>11</v>
      </c>
      <c r="S17" s="66">
        <v>5</v>
      </c>
      <c r="T17" s="66">
        <f t="shared" si="5"/>
        <v>16</v>
      </c>
      <c r="U17" s="65">
        <f t="shared" si="6"/>
        <v>31</v>
      </c>
      <c r="V17" s="70">
        <v>15</v>
      </c>
    </row>
    <row r="18" spans="1:22" ht="12.75">
      <c r="A18" s="4">
        <v>3003</v>
      </c>
      <c r="B18" s="1" t="s">
        <v>188</v>
      </c>
      <c r="C18" s="1" t="s">
        <v>189</v>
      </c>
      <c r="D18" s="1" t="s">
        <v>84</v>
      </c>
      <c r="E18" s="5"/>
      <c r="F18" s="37">
        <v>120</v>
      </c>
      <c r="G18" s="5">
        <f t="shared" si="0"/>
        <v>120</v>
      </c>
      <c r="H18" s="5">
        <f t="shared" si="1"/>
        <v>0</v>
      </c>
      <c r="I18" s="5"/>
      <c r="J18" s="37">
        <v>100</v>
      </c>
      <c r="K18" s="5">
        <f t="shared" si="2"/>
        <v>100</v>
      </c>
      <c r="L18" s="5">
        <f t="shared" si="3"/>
        <v>0</v>
      </c>
      <c r="M18" s="5">
        <v>22.52</v>
      </c>
      <c r="N18" s="37">
        <v>16</v>
      </c>
      <c r="O18" s="37">
        <v>0</v>
      </c>
      <c r="P18" s="37">
        <f t="shared" si="4"/>
        <v>16</v>
      </c>
      <c r="Q18" s="31">
        <v>0</v>
      </c>
      <c r="R18" s="37">
        <v>0</v>
      </c>
      <c r="S18" s="37"/>
      <c r="T18" s="37">
        <f t="shared" si="5"/>
        <v>0</v>
      </c>
      <c r="U18" s="5">
        <f t="shared" si="6"/>
        <v>16</v>
      </c>
      <c r="V18" s="9">
        <v>16</v>
      </c>
    </row>
    <row r="19" spans="1:22" ht="12.75">
      <c r="A19" s="4"/>
      <c r="B19" s="1"/>
      <c r="C19" s="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</row>
    <row r="20" spans="1:22" ht="12.75">
      <c r="A20" s="4"/>
      <c r="B20" s="1"/>
      <c r="C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</row>
    <row r="21" spans="5:22" ht="12.75">
      <c r="E21" s="59" t="s">
        <v>33</v>
      </c>
      <c r="F21" s="59"/>
      <c r="G21" s="59"/>
      <c r="H21" s="59"/>
      <c r="I21" s="59" t="s">
        <v>34</v>
      </c>
      <c r="J21" s="59"/>
      <c r="K21" s="59"/>
      <c r="L21" s="59"/>
      <c r="M21" s="5"/>
      <c r="N21" s="5"/>
      <c r="O21" s="59" t="s">
        <v>38</v>
      </c>
      <c r="P21" s="59"/>
      <c r="Q21" s="59"/>
      <c r="R21" s="59"/>
      <c r="S21" s="59"/>
      <c r="T21" s="5"/>
      <c r="U21" s="5"/>
      <c r="V21" s="6"/>
    </row>
    <row r="22" spans="1:22" ht="38.25">
      <c r="A22" s="2" t="s">
        <v>0</v>
      </c>
      <c r="B22" s="2" t="s">
        <v>1</v>
      </c>
      <c r="C22" s="2" t="s">
        <v>2</v>
      </c>
      <c r="D22" s="3" t="s">
        <v>4</v>
      </c>
      <c r="E22" s="3" t="s">
        <v>22</v>
      </c>
      <c r="F22" s="3" t="s">
        <v>23</v>
      </c>
      <c r="G22" s="2" t="s">
        <v>24</v>
      </c>
      <c r="H22" s="2" t="s">
        <v>25</v>
      </c>
      <c r="I22" s="3" t="s">
        <v>22</v>
      </c>
      <c r="J22" s="3" t="s">
        <v>23</v>
      </c>
      <c r="K22" s="2" t="s">
        <v>24</v>
      </c>
      <c r="L22" s="2" t="s">
        <v>26</v>
      </c>
      <c r="M22" s="2" t="s">
        <v>87</v>
      </c>
      <c r="N22" s="2" t="s">
        <v>32</v>
      </c>
      <c r="O22" s="2" t="s">
        <v>22</v>
      </c>
      <c r="P22" s="2" t="s">
        <v>37</v>
      </c>
      <c r="Q22" s="2" t="s">
        <v>23</v>
      </c>
      <c r="R22" s="2" t="s">
        <v>24</v>
      </c>
      <c r="S22" s="2" t="s">
        <v>32</v>
      </c>
      <c r="T22" s="5"/>
      <c r="U22" s="5"/>
      <c r="V22" s="6"/>
    </row>
    <row r="23" spans="1:22" ht="12.75">
      <c r="A23" s="4">
        <v>3011</v>
      </c>
      <c r="B23" s="1" t="s">
        <v>40</v>
      </c>
      <c r="C23" s="1" t="s">
        <v>41</v>
      </c>
      <c r="D23" s="1" t="s">
        <v>42</v>
      </c>
      <c r="E23" s="5">
        <v>37.04</v>
      </c>
      <c r="F23" s="37">
        <v>5</v>
      </c>
      <c r="G23" s="5">
        <f aca="true" t="shared" si="7" ref="G23:G38">SUM(E23:F23)</f>
        <v>42.04</v>
      </c>
      <c r="H23" s="5">
        <f aca="true" t="shared" si="8" ref="H23:H38">120-G23</f>
        <v>77.96000000000001</v>
      </c>
      <c r="I23" s="5">
        <v>25.46</v>
      </c>
      <c r="J23" s="37">
        <v>0</v>
      </c>
      <c r="K23" s="5">
        <f aca="true" t="shared" si="9" ref="K23:K38">SUM(I23:J23)</f>
        <v>25.46</v>
      </c>
      <c r="L23" s="5">
        <f aca="true" t="shared" si="10" ref="L23:L38">100-K23</f>
        <v>74.53999999999999</v>
      </c>
      <c r="M23" s="5">
        <f aca="true" t="shared" si="11" ref="M23:M38">SUM(H23,L23)</f>
        <v>152.5</v>
      </c>
      <c r="N23" s="55">
        <v>6</v>
      </c>
      <c r="O23">
        <v>44.26</v>
      </c>
      <c r="P23">
        <f aca="true" t="shared" si="12" ref="P23:P38">IF(O23=0,120,IF(O23&gt;71,120,IF(O23&lt;47,0,IF(71&gt;O23&gt;47,O23-47))))</f>
        <v>0</v>
      </c>
      <c r="Q23">
        <v>0</v>
      </c>
      <c r="R23">
        <f aca="true" t="shared" si="13" ref="R23:R38">SUM(P23:Q23)</f>
        <v>0</v>
      </c>
      <c r="S23" s="8">
        <v>1</v>
      </c>
      <c r="T23" s="5"/>
      <c r="U23" s="5"/>
      <c r="V23" s="6"/>
    </row>
    <row r="24" spans="1:22" ht="12.75">
      <c r="A24" s="4">
        <v>3010</v>
      </c>
      <c r="B24" s="1" t="s">
        <v>196</v>
      </c>
      <c r="C24" s="1" t="s">
        <v>197</v>
      </c>
      <c r="D24" s="1" t="s">
        <v>85</v>
      </c>
      <c r="E24" s="5">
        <v>37.98</v>
      </c>
      <c r="F24" s="37">
        <v>0</v>
      </c>
      <c r="G24" s="5">
        <f t="shared" si="7"/>
        <v>37.98</v>
      </c>
      <c r="H24" s="5">
        <f t="shared" si="8"/>
        <v>82.02000000000001</v>
      </c>
      <c r="I24" s="5">
        <v>27.44</v>
      </c>
      <c r="J24" s="37">
        <v>0</v>
      </c>
      <c r="K24" s="5">
        <f t="shared" si="9"/>
        <v>27.44</v>
      </c>
      <c r="L24" s="5">
        <f t="shared" si="10"/>
        <v>72.56</v>
      </c>
      <c r="M24" s="5">
        <f t="shared" si="11"/>
        <v>154.58</v>
      </c>
      <c r="N24" s="55">
        <v>3</v>
      </c>
      <c r="O24">
        <v>45.57</v>
      </c>
      <c r="P24">
        <f t="shared" si="12"/>
        <v>0</v>
      </c>
      <c r="Q24">
        <v>0</v>
      </c>
      <c r="R24">
        <f t="shared" si="13"/>
        <v>0</v>
      </c>
      <c r="S24" s="8">
        <v>2</v>
      </c>
      <c r="T24" s="5"/>
      <c r="U24" s="5"/>
      <c r="V24" s="6"/>
    </row>
    <row r="25" spans="1:22" ht="12.75">
      <c r="A25" s="4">
        <v>3006</v>
      </c>
      <c r="B25" s="1" t="s">
        <v>198</v>
      </c>
      <c r="C25" s="1" t="s">
        <v>199</v>
      </c>
      <c r="D25" s="1" t="s">
        <v>5</v>
      </c>
      <c r="E25" s="5">
        <v>39.76</v>
      </c>
      <c r="F25" s="37">
        <v>0</v>
      </c>
      <c r="G25" s="5">
        <f t="shared" si="7"/>
        <v>39.76</v>
      </c>
      <c r="H25" s="5">
        <f t="shared" si="8"/>
        <v>80.24000000000001</v>
      </c>
      <c r="I25" s="5">
        <v>27.41</v>
      </c>
      <c r="J25" s="37">
        <v>0</v>
      </c>
      <c r="K25" s="5">
        <f t="shared" si="9"/>
        <v>27.41</v>
      </c>
      <c r="L25" s="5">
        <f t="shared" si="10"/>
        <v>72.59</v>
      </c>
      <c r="M25" s="5">
        <f t="shared" si="11"/>
        <v>152.83</v>
      </c>
      <c r="N25" s="55">
        <v>5</v>
      </c>
      <c r="O25">
        <v>46.88</v>
      </c>
      <c r="P25">
        <f t="shared" si="12"/>
        <v>0</v>
      </c>
      <c r="Q25">
        <v>0</v>
      </c>
      <c r="R25">
        <f t="shared" si="13"/>
        <v>0</v>
      </c>
      <c r="S25" s="8">
        <v>3</v>
      </c>
      <c r="T25" s="5"/>
      <c r="U25" s="5"/>
      <c r="V25" s="6"/>
    </row>
    <row r="26" spans="1:22" ht="12.75">
      <c r="A26" s="4">
        <v>3008</v>
      </c>
      <c r="B26" s="1" t="s">
        <v>77</v>
      </c>
      <c r="C26" s="1" t="s">
        <v>78</v>
      </c>
      <c r="D26" s="1" t="s">
        <v>85</v>
      </c>
      <c r="E26" s="5">
        <v>39.52</v>
      </c>
      <c r="F26" s="37">
        <v>0</v>
      </c>
      <c r="G26" s="5">
        <f t="shared" si="7"/>
        <v>39.52</v>
      </c>
      <c r="H26" s="5">
        <f t="shared" si="8"/>
        <v>80.47999999999999</v>
      </c>
      <c r="I26" s="5">
        <v>26.82</v>
      </c>
      <c r="J26" s="37">
        <v>0</v>
      </c>
      <c r="K26" s="5">
        <f t="shared" si="9"/>
        <v>26.82</v>
      </c>
      <c r="L26" s="5">
        <f t="shared" si="10"/>
        <v>73.18</v>
      </c>
      <c r="M26" s="5">
        <f t="shared" si="11"/>
        <v>153.66</v>
      </c>
      <c r="N26" s="55">
        <v>4</v>
      </c>
      <c r="O26">
        <v>48.02</v>
      </c>
      <c r="P26">
        <f t="shared" si="12"/>
        <v>1.0200000000000031</v>
      </c>
      <c r="Q26">
        <v>0</v>
      </c>
      <c r="R26">
        <f t="shared" si="13"/>
        <v>1.0200000000000031</v>
      </c>
      <c r="S26" s="10">
        <v>4</v>
      </c>
      <c r="T26" s="5"/>
      <c r="U26" s="5"/>
      <c r="V26" s="5"/>
    </row>
    <row r="27" spans="1:22" ht="12.75">
      <c r="A27" s="4">
        <v>3015</v>
      </c>
      <c r="B27" s="1" t="s">
        <v>48</v>
      </c>
      <c r="C27" s="1" t="s">
        <v>61</v>
      </c>
      <c r="D27" s="1" t="s">
        <v>72</v>
      </c>
      <c r="E27" s="5">
        <v>38.14</v>
      </c>
      <c r="F27" s="37">
        <v>0</v>
      </c>
      <c r="G27" s="5">
        <f t="shared" si="7"/>
        <v>38.14</v>
      </c>
      <c r="H27" s="5">
        <f t="shared" si="8"/>
        <v>81.86</v>
      </c>
      <c r="I27" s="5">
        <v>26.03</v>
      </c>
      <c r="J27" s="37">
        <v>0</v>
      </c>
      <c r="K27" s="5">
        <f t="shared" si="9"/>
        <v>26.03</v>
      </c>
      <c r="L27" s="5">
        <f t="shared" si="10"/>
        <v>73.97</v>
      </c>
      <c r="M27" s="5">
        <f t="shared" si="11"/>
        <v>155.82999999999998</v>
      </c>
      <c r="N27" s="55">
        <v>1</v>
      </c>
      <c r="P27">
        <f>IF(O27=0,120,IF(O27&gt;71,120,IF(O27&lt;47,0,IF(71&gt;O27&gt;47,O27-47))))</f>
        <v>120</v>
      </c>
      <c r="R27">
        <f t="shared" si="13"/>
        <v>120</v>
      </c>
      <c r="S27" s="10"/>
      <c r="T27" s="5"/>
      <c r="U27" s="5"/>
      <c r="V27" s="5"/>
    </row>
    <row r="28" spans="1:22" s="63" customFormat="1" ht="12.75">
      <c r="A28" s="62">
        <v>3007</v>
      </c>
      <c r="B28" s="64" t="s">
        <v>136</v>
      </c>
      <c r="C28" s="64" t="s">
        <v>191</v>
      </c>
      <c r="D28" s="64" t="s">
        <v>135</v>
      </c>
      <c r="E28" s="65">
        <v>36.54</v>
      </c>
      <c r="F28" s="66">
        <v>5</v>
      </c>
      <c r="G28" s="65">
        <f t="shared" si="7"/>
        <v>41.54</v>
      </c>
      <c r="H28" s="65">
        <f t="shared" si="8"/>
        <v>78.46000000000001</v>
      </c>
      <c r="I28" s="65">
        <v>23.78</v>
      </c>
      <c r="J28" s="66">
        <v>0</v>
      </c>
      <c r="K28" s="65">
        <f t="shared" si="9"/>
        <v>23.78</v>
      </c>
      <c r="L28" s="65">
        <f t="shared" si="10"/>
        <v>76.22</v>
      </c>
      <c r="M28" s="65">
        <f t="shared" si="11"/>
        <v>154.68</v>
      </c>
      <c r="N28" s="74">
        <v>2</v>
      </c>
      <c r="P28" s="63">
        <f t="shared" si="12"/>
        <v>120</v>
      </c>
      <c r="R28" s="63">
        <f t="shared" si="13"/>
        <v>120</v>
      </c>
      <c r="S28" s="68"/>
      <c r="T28" s="65"/>
      <c r="U28" s="65"/>
      <c r="V28" s="75"/>
    </row>
    <row r="29" spans="1:22" ht="12.75">
      <c r="A29" s="4">
        <v>3013</v>
      </c>
      <c r="B29" s="1" t="s">
        <v>188</v>
      </c>
      <c r="C29" s="1" t="s">
        <v>190</v>
      </c>
      <c r="D29" s="1" t="s">
        <v>84</v>
      </c>
      <c r="E29" s="5">
        <v>40.3</v>
      </c>
      <c r="F29" s="37">
        <v>0</v>
      </c>
      <c r="G29" s="5">
        <f t="shared" si="7"/>
        <v>40.3</v>
      </c>
      <c r="H29" s="5">
        <f t="shared" si="8"/>
        <v>79.7</v>
      </c>
      <c r="I29" s="5">
        <v>27.45</v>
      </c>
      <c r="J29" s="37">
        <v>0</v>
      </c>
      <c r="K29" s="5">
        <f t="shared" si="9"/>
        <v>27.45</v>
      </c>
      <c r="L29" s="5">
        <f t="shared" si="10"/>
        <v>72.55</v>
      </c>
      <c r="M29" s="5">
        <f t="shared" si="11"/>
        <v>152.25</v>
      </c>
      <c r="N29" s="56">
        <v>7</v>
      </c>
      <c r="P29">
        <f t="shared" si="12"/>
        <v>120</v>
      </c>
      <c r="R29">
        <f t="shared" si="13"/>
        <v>120</v>
      </c>
      <c r="S29" s="8"/>
      <c r="T29" s="5"/>
      <c r="U29" s="5"/>
      <c r="V29" s="6"/>
    </row>
    <row r="30" spans="1:22" ht="12.75">
      <c r="A30" s="4">
        <v>3014</v>
      </c>
      <c r="B30" s="1" t="s">
        <v>198</v>
      </c>
      <c r="C30" s="1" t="s">
        <v>200</v>
      </c>
      <c r="D30" s="1" t="s">
        <v>103</v>
      </c>
      <c r="E30" s="5">
        <v>38.88</v>
      </c>
      <c r="F30" s="37">
        <v>5</v>
      </c>
      <c r="G30" s="5">
        <f t="shared" si="7"/>
        <v>43.88</v>
      </c>
      <c r="H30" s="5">
        <f t="shared" si="8"/>
        <v>76.12</v>
      </c>
      <c r="I30" s="5">
        <v>24.22</v>
      </c>
      <c r="J30" s="37">
        <v>0</v>
      </c>
      <c r="K30" s="5">
        <f t="shared" si="9"/>
        <v>24.22</v>
      </c>
      <c r="L30" s="5">
        <f t="shared" si="10"/>
        <v>75.78</v>
      </c>
      <c r="M30" s="5">
        <f t="shared" si="11"/>
        <v>151.9</v>
      </c>
      <c r="N30" s="56">
        <v>8</v>
      </c>
      <c r="P30">
        <f t="shared" si="12"/>
        <v>120</v>
      </c>
      <c r="R30">
        <f t="shared" si="13"/>
        <v>120</v>
      </c>
      <c r="S30" s="10"/>
      <c r="T30" s="5"/>
      <c r="U30" s="5"/>
      <c r="V30" s="6"/>
    </row>
    <row r="31" spans="1:22" ht="12.75">
      <c r="A31" s="4">
        <v>3016</v>
      </c>
      <c r="B31" s="1" t="s">
        <v>164</v>
      </c>
      <c r="C31" s="1" t="s">
        <v>216</v>
      </c>
      <c r="D31" s="1" t="s">
        <v>5</v>
      </c>
      <c r="E31" s="5">
        <v>37.1</v>
      </c>
      <c r="F31" s="37">
        <v>5</v>
      </c>
      <c r="G31" s="5">
        <f t="shared" si="7"/>
        <v>42.1</v>
      </c>
      <c r="H31" s="5">
        <f t="shared" si="8"/>
        <v>77.9</v>
      </c>
      <c r="I31" s="5">
        <v>27.16</v>
      </c>
      <c r="J31" s="37">
        <v>0</v>
      </c>
      <c r="K31" s="5">
        <f t="shared" si="9"/>
        <v>27.16</v>
      </c>
      <c r="L31" s="5">
        <f t="shared" si="10"/>
        <v>72.84</v>
      </c>
      <c r="M31" s="5">
        <f t="shared" si="11"/>
        <v>150.74</v>
      </c>
      <c r="N31" s="56">
        <v>9</v>
      </c>
      <c r="P31">
        <f t="shared" si="12"/>
        <v>120</v>
      </c>
      <c r="R31">
        <f t="shared" si="13"/>
        <v>120</v>
      </c>
      <c r="S31" s="8"/>
      <c r="T31" s="5"/>
      <c r="U31" s="5"/>
      <c r="V31" s="6"/>
    </row>
    <row r="32" spans="1:22" s="63" customFormat="1" ht="12.75">
      <c r="A32" s="62">
        <v>3001</v>
      </c>
      <c r="B32" s="64" t="s">
        <v>133</v>
      </c>
      <c r="C32" s="64" t="s">
        <v>192</v>
      </c>
      <c r="D32" s="64" t="s">
        <v>138</v>
      </c>
      <c r="E32" s="65">
        <v>36.27</v>
      </c>
      <c r="F32" s="66">
        <v>10</v>
      </c>
      <c r="G32" s="65">
        <f t="shared" si="7"/>
        <v>46.27</v>
      </c>
      <c r="H32" s="65">
        <f t="shared" si="8"/>
        <v>73.72999999999999</v>
      </c>
      <c r="I32" s="65">
        <v>24.96</v>
      </c>
      <c r="J32" s="66">
        <v>0</v>
      </c>
      <c r="K32" s="65">
        <f t="shared" si="9"/>
        <v>24.96</v>
      </c>
      <c r="L32" s="65">
        <f t="shared" si="10"/>
        <v>75.03999999999999</v>
      </c>
      <c r="M32" s="65">
        <f>SUM(H32,L32)</f>
        <v>148.76999999999998</v>
      </c>
      <c r="N32" s="76">
        <v>10</v>
      </c>
      <c r="P32" s="63">
        <f t="shared" si="12"/>
        <v>120</v>
      </c>
      <c r="R32" s="63">
        <f t="shared" si="13"/>
        <v>120</v>
      </c>
      <c r="S32" s="68"/>
      <c r="T32" s="65"/>
      <c r="U32" s="65"/>
      <c r="V32" s="65"/>
    </row>
    <row r="33" spans="1:22" ht="12.75">
      <c r="A33" s="4">
        <v>3004</v>
      </c>
      <c r="B33" s="1" t="s">
        <v>40</v>
      </c>
      <c r="C33" s="1" t="s">
        <v>62</v>
      </c>
      <c r="D33" s="1" t="s">
        <v>15</v>
      </c>
      <c r="E33" s="5">
        <v>45.92</v>
      </c>
      <c r="F33" s="37">
        <v>5</v>
      </c>
      <c r="G33" s="5">
        <f t="shared" si="7"/>
        <v>50.92</v>
      </c>
      <c r="H33" s="5">
        <f t="shared" si="8"/>
        <v>69.08</v>
      </c>
      <c r="I33" s="5">
        <v>27.11</v>
      </c>
      <c r="J33" s="37">
        <v>0</v>
      </c>
      <c r="K33" s="5">
        <f t="shared" si="9"/>
        <v>27.11</v>
      </c>
      <c r="L33" s="5">
        <f t="shared" si="10"/>
        <v>72.89</v>
      </c>
      <c r="M33" s="5">
        <f t="shared" si="11"/>
        <v>141.97</v>
      </c>
      <c r="N33" s="56">
        <v>11</v>
      </c>
      <c r="P33">
        <f t="shared" si="12"/>
        <v>120</v>
      </c>
      <c r="R33">
        <f t="shared" si="13"/>
        <v>120</v>
      </c>
      <c r="S33" s="5"/>
      <c r="T33" s="5"/>
      <c r="U33" s="5"/>
      <c r="V33" s="5"/>
    </row>
    <row r="34" spans="1:18" s="63" customFormat="1" ht="12.75">
      <c r="A34" s="62">
        <v>3002</v>
      </c>
      <c r="B34" s="64" t="s">
        <v>142</v>
      </c>
      <c r="C34" s="64" t="s">
        <v>195</v>
      </c>
      <c r="D34" s="64" t="s">
        <v>145</v>
      </c>
      <c r="E34" s="65">
        <v>44.2</v>
      </c>
      <c r="F34" s="66">
        <v>10</v>
      </c>
      <c r="G34" s="65">
        <f t="shared" si="7"/>
        <v>54.2</v>
      </c>
      <c r="H34" s="65">
        <f t="shared" si="8"/>
        <v>65.8</v>
      </c>
      <c r="I34" s="65">
        <v>28.41</v>
      </c>
      <c r="J34" s="66">
        <v>5</v>
      </c>
      <c r="K34" s="65">
        <f t="shared" si="9"/>
        <v>33.41</v>
      </c>
      <c r="L34" s="65">
        <f t="shared" si="10"/>
        <v>66.59</v>
      </c>
      <c r="M34" s="65">
        <f t="shared" si="11"/>
        <v>132.39</v>
      </c>
      <c r="N34" s="76">
        <v>12</v>
      </c>
      <c r="P34" s="63">
        <f t="shared" si="12"/>
        <v>120</v>
      </c>
      <c r="R34" s="63">
        <f t="shared" si="13"/>
        <v>120</v>
      </c>
    </row>
    <row r="35" spans="1:18" ht="12.75">
      <c r="A35" s="4">
        <v>3009</v>
      </c>
      <c r="B35" s="1" t="s">
        <v>70</v>
      </c>
      <c r="C35" s="1" t="s">
        <v>95</v>
      </c>
      <c r="D35" s="1" t="s">
        <v>15</v>
      </c>
      <c r="E35" s="5">
        <v>56.64</v>
      </c>
      <c r="F35" s="37">
        <v>5</v>
      </c>
      <c r="G35" s="5">
        <f t="shared" si="7"/>
        <v>61.64</v>
      </c>
      <c r="H35" s="5">
        <f t="shared" si="8"/>
        <v>58.36</v>
      </c>
      <c r="I35" s="5">
        <v>26.42</v>
      </c>
      <c r="J35" s="37">
        <v>0</v>
      </c>
      <c r="K35" s="5">
        <f t="shared" si="9"/>
        <v>26.42</v>
      </c>
      <c r="L35" s="5">
        <f t="shared" si="10"/>
        <v>73.58</v>
      </c>
      <c r="M35" s="5">
        <f t="shared" si="11"/>
        <v>131.94</v>
      </c>
      <c r="N35" s="56">
        <v>13</v>
      </c>
      <c r="P35">
        <f t="shared" si="12"/>
        <v>120</v>
      </c>
      <c r="R35">
        <f t="shared" si="13"/>
        <v>120</v>
      </c>
    </row>
    <row r="36" spans="1:18" ht="12.75">
      <c r="A36" s="4">
        <v>3012</v>
      </c>
      <c r="B36" s="1" t="s">
        <v>170</v>
      </c>
      <c r="C36" s="1" t="s">
        <v>60</v>
      </c>
      <c r="D36" s="1" t="s">
        <v>118</v>
      </c>
      <c r="E36" s="5">
        <v>56.78</v>
      </c>
      <c r="F36" s="37">
        <v>5</v>
      </c>
      <c r="G36" s="5">
        <f t="shared" si="7"/>
        <v>61.78</v>
      </c>
      <c r="H36" s="5">
        <f t="shared" si="8"/>
        <v>58.22</v>
      </c>
      <c r="I36" s="5">
        <v>33.24</v>
      </c>
      <c r="J36" s="37">
        <v>0</v>
      </c>
      <c r="K36" s="5">
        <f t="shared" si="9"/>
        <v>33.24</v>
      </c>
      <c r="L36" s="5">
        <f t="shared" si="10"/>
        <v>66.75999999999999</v>
      </c>
      <c r="M36" s="5">
        <f t="shared" si="11"/>
        <v>124.97999999999999</v>
      </c>
      <c r="N36" s="56">
        <v>14</v>
      </c>
      <c r="P36">
        <f t="shared" si="12"/>
        <v>120</v>
      </c>
      <c r="R36">
        <f t="shared" si="13"/>
        <v>120</v>
      </c>
    </row>
    <row r="37" spans="1:18" ht="12.75">
      <c r="A37" s="4">
        <v>3003</v>
      </c>
      <c r="B37" s="1" t="s">
        <v>188</v>
      </c>
      <c r="C37" s="1" t="s">
        <v>189</v>
      </c>
      <c r="D37" s="1" t="s">
        <v>84</v>
      </c>
      <c r="E37" s="5"/>
      <c r="F37" s="37">
        <v>120</v>
      </c>
      <c r="G37" s="5">
        <f t="shared" si="7"/>
        <v>120</v>
      </c>
      <c r="H37" s="5">
        <f t="shared" si="8"/>
        <v>0</v>
      </c>
      <c r="I37" s="5"/>
      <c r="J37" s="37">
        <v>100</v>
      </c>
      <c r="K37" s="5">
        <f t="shared" si="9"/>
        <v>100</v>
      </c>
      <c r="L37" s="5">
        <f t="shared" si="10"/>
        <v>0</v>
      </c>
      <c r="M37" s="5">
        <f t="shared" si="11"/>
        <v>0</v>
      </c>
      <c r="P37">
        <f t="shared" si="12"/>
        <v>120</v>
      </c>
      <c r="R37">
        <f t="shared" si="13"/>
        <v>120</v>
      </c>
    </row>
    <row r="38" spans="1:18" s="63" customFormat="1" ht="12.75">
      <c r="A38" s="62">
        <v>3005</v>
      </c>
      <c r="B38" s="64" t="s">
        <v>193</v>
      </c>
      <c r="C38" s="64" t="s">
        <v>194</v>
      </c>
      <c r="D38" s="64" t="s">
        <v>145</v>
      </c>
      <c r="E38" s="65"/>
      <c r="F38" s="66">
        <v>120</v>
      </c>
      <c r="G38" s="65">
        <f t="shared" si="7"/>
        <v>120</v>
      </c>
      <c r="H38" s="65">
        <f t="shared" si="8"/>
        <v>0</v>
      </c>
      <c r="I38" s="65"/>
      <c r="J38" s="66">
        <v>100</v>
      </c>
      <c r="K38" s="65">
        <f t="shared" si="9"/>
        <v>100</v>
      </c>
      <c r="L38" s="65">
        <f t="shared" si="10"/>
        <v>0</v>
      </c>
      <c r="M38" s="65">
        <f t="shared" si="11"/>
        <v>0</v>
      </c>
      <c r="P38" s="63">
        <f t="shared" si="12"/>
        <v>120</v>
      </c>
      <c r="R38" s="63">
        <f t="shared" si="13"/>
        <v>120</v>
      </c>
    </row>
  </sheetData>
  <mergeCells count="7">
    <mergeCell ref="O21:S21"/>
    <mergeCell ref="E1:H1"/>
    <mergeCell ref="I1:L1"/>
    <mergeCell ref="M1:P1"/>
    <mergeCell ref="Q1:T1"/>
    <mergeCell ref="E21:H21"/>
    <mergeCell ref="I21:L21"/>
  </mergeCells>
  <printOptions/>
  <pageMargins left="0.1968503937007874" right="0.1968503937007874" top="0.3937007874015748" bottom="0.3937007874015748" header="0" footer="0"/>
  <pageSetup fitToWidth="2" fitToHeight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F102"/>
  <sheetViews>
    <sheetView workbookViewId="0" topLeftCell="A1">
      <pane xSplit="2" ySplit="2" topLeftCell="C7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04" sqref="C104"/>
    </sheetView>
  </sheetViews>
  <sheetFormatPr defaultColWidth="9.00390625" defaultRowHeight="12.75" outlineLevelRow="1"/>
  <cols>
    <col min="1" max="1" width="27.00390625" style="0" bestFit="1" customWidth="1"/>
    <col min="2" max="2" width="11.375" style="0" customWidth="1"/>
    <col min="3" max="3" width="24.625" style="0" customWidth="1"/>
    <col min="4" max="4" width="30.375" style="0" customWidth="1"/>
    <col min="6" max="6" width="11.625" style="0" customWidth="1"/>
    <col min="8" max="8" width="12.125" style="0" customWidth="1"/>
    <col min="10" max="10" width="12.125" style="0" customWidth="1"/>
    <col min="12" max="12" width="12.125" style="0" customWidth="1"/>
    <col min="13" max="13" width="19.00390625" style="0" customWidth="1"/>
    <col min="18" max="18" width="18.125" style="0" customWidth="1"/>
  </cols>
  <sheetData>
    <row r="1" spans="5:19" ht="12.75">
      <c r="E1" s="59" t="s">
        <v>33</v>
      </c>
      <c r="F1" s="59"/>
      <c r="G1" s="59" t="s">
        <v>34</v>
      </c>
      <c r="H1" s="59"/>
      <c r="I1" s="59" t="s">
        <v>35</v>
      </c>
      <c r="J1" s="59"/>
      <c r="K1" s="59" t="s">
        <v>36</v>
      </c>
      <c r="L1" s="59"/>
      <c r="O1" s="59" t="s">
        <v>38</v>
      </c>
      <c r="P1" s="59"/>
      <c r="Q1" s="59"/>
      <c r="R1" s="59"/>
      <c r="S1" s="61"/>
    </row>
    <row r="2" spans="1:19" ht="24.75" customHeight="1">
      <c r="A2" s="3" t="s">
        <v>4</v>
      </c>
      <c r="B2" s="2" t="s">
        <v>0</v>
      </c>
      <c r="C2" s="2" t="s">
        <v>1</v>
      </c>
      <c r="D2" s="2" t="s">
        <v>2</v>
      </c>
      <c r="E2" s="2" t="s">
        <v>66</v>
      </c>
      <c r="F2" s="2" t="s">
        <v>67</v>
      </c>
      <c r="G2" s="2" t="s">
        <v>66</v>
      </c>
      <c r="H2" s="2" t="s">
        <v>67</v>
      </c>
      <c r="I2" s="2" t="s">
        <v>66</v>
      </c>
      <c r="J2" s="2" t="s">
        <v>67</v>
      </c>
      <c r="K2" s="2" t="s">
        <v>66</v>
      </c>
      <c r="L2" s="2" t="s">
        <v>67</v>
      </c>
      <c r="M2" s="2" t="s">
        <v>68</v>
      </c>
      <c r="N2" s="2" t="s">
        <v>32</v>
      </c>
      <c r="O2" s="2" t="s">
        <v>69</v>
      </c>
      <c r="P2" s="2" t="s">
        <v>23</v>
      </c>
      <c r="Q2" s="2" t="s">
        <v>24</v>
      </c>
      <c r="R2" s="2" t="s">
        <v>68</v>
      </c>
      <c r="S2" s="2" t="s">
        <v>32</v>
      </c>
    </row>
    <row r="3" spans="1:18" ht="12.75">
      <c r="A3" s="11" t="s">
        <v>207</v>
      </c>
      <c r="C3" s="20"/>
      <c r="F3">
        <f>SUM(E4:E6)</f>
        <v>238.10999999999999</v>
      </c>
      <c r="H3">
        <f>SUM(G4:G6)</f>
        <v>232.61</v>
      </c>
      <c r="J3">
        <f>SUM(I4:I6)</f>
        <v>102</v>
      </c>
      <c r="L3">
        <f>SUM(K4:K6)</f>
        <v>71</v>
      </c>
      <c r="M3">
        <f>SUM(F3,H3,J3,L3)</f>
        <v>643.72</v>
      </c>
      <c r="N3" s="30">
        <v>1</v>
      </c>
      <c r="O3" s="31"/>
      <c r="P3" s="31"/>
      <c r="Q3" s="5">
        <f>SUM(O3,P4,P5,P6)</f>
        <v>0</v>
      </c>
      <c r="R3" s="31">
        <f>SUM(M3,Q3)</f>
        <v>643.72</v>
      </c>
    </row>
    <row r="4" spans="1:32" s="15" customFormat="1" ht="12.75" outlineLevel="1">
      <c r="A4" s="14"/>
      <c r="B4" s="16">
        <v>5509</v>
      </c>
      <c r="C4" s="15" t="s">
        <v>101</v>
      </c>
      <c r="D4" s="15" t="s">
        <v>206</v>
      </c>
      <c r="E4" s="15">
        <v>73.27</v>
      </c>
      <c r="G4" s="15">
        <v>77.98</v>
      </c>
      <c r="I4" s="15">
        <v>44</v>
      </c>
      <c r="K4" s="15">
        <v>30</v>
      </c>
      <c r="N4" s="49"/>
      <c r="O4" s="32"/>
      <c r="P4" s="32"/>
      <c r="Q4" s="32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s="15" customFormat="1" ht="12.75" outlineLevel="1">
      <c r="A5" s="18"/>
      <c r="B5" s="19">
        <v>4011</v>
      </c>
      <c r="C5" s="28" t="s">
        <v>43</v>
      </c>
      <c r="D5" s="28" t="s">
        <v>44</v>
      </c>
      <c r="E5" s="20">
        <v>84</v>
      </c>
      <c r="F5" s="20"/>
      <c r="G5" s="20">
        <v>77.98</v>
      </c>
      <c r="H5" s="20"/>
      <c r="I5" s="20">
        <v>38</v>
      </c>
      <c r="J5" s="20"/>
      <c r="K5" s="20">
        <v>11</v>
      </c>
      <c r="L5" s="20"/>
      <c r="M5" s="20"/>
      <c r="N5" s="48"/>
      <c r="O5" s="33"/>
      <c r="P5" s="33"/>
      <c r="Q5" s="33"/>
      <c r="R5" s="20"/>
      <c r="S5" s="20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s="23" customFormat="1" ht="12.75" outlineLevel="1">
      <c r="A6" s="20"/>
      <c r="B6" s="19">
        <v>4017</v>
      </c>
      <c r="C6" s="28" t="s">
        <v>45</v>
      </c>
      <c r="D6" s="28" t="s">
        <v>46</v>
      </c>
      <c r="E6" s="20">
        <v>80.84</v>
      </c>
      <c r="F6" s="20"/>
      <c r="G6" s="20">
        <v>76.65</v>
      </c>
      <c r="H6" s="20"/>
      <c r="I6" s="20">
        <v>20</v>
      </c>
      <c r="J6" s="20"/>
      <c r="K6" s="20">
        <v>30</v>
      </c>
      <c r="L6" s="20"/>
      <c r="M6" s="20"/>
      <c r="N6" s="48"/>
      <c r="O6" s="33"/>
      <c r="P6" s="33"/>
      <c r="Q6" s="33"/>
      <c r="R6" s="20"/>
      <c r="S6" s="20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19" s="24" customFormat="1" ht="12.75">
      <c r="A7" s="45" t="s">
        <v>80</v>
      </c>
      <c r="B7" s="25"/>
      <c r="F7" s="24">
        <f>SUM(E8:E10)</f>
        <v>236.82</v>
      </c>
      <c r="H7" s="24">
        <f>SUM(G8:G10)</f>
        <v>217.98000000000002</v>
      </c>
      <c r="J7" s="24">
        <f>SUM(I8:I10)</f>
        <v>83</v>
      </c>
      <c r="L7" s="24">
        <f>SUM(K8:K10)</f>
        <v>75</v>
      </c>
      <c r="M7" s="24">
        <f>SUM(F7,H7,J7,L7)</f>
        <v>612.8</v>
      </c>
      <c r="N7" s="30">
        <v>2</v>
      </c>
      <c r="Q7" s="5">
        <f>SUM(O7,P8,P9,P10)</f>
        <v>0</v>
      </c>
      <c r="R7" s="31">
        <f>SUM(M7,Q7)</f>
        <v>612.8</v>
      </c>
      <c r="S7"/>
    </row>
    <row r="8" spans="1:32" s="13" customFormat="1" ht="12.75" outlineLevel="1" collapsed="1">
      <c r="A8" s="12"/>
      <c r="B8" s="17">
        <v>6514</v>
      </c>
      <c r="C8" s="13" t="s">
        <v>21</v>
      </c>
      <c r="D8" s="13" t="s">
        <v>71</v>
      </c>
      <c r="E8" s="13">
        <v>78.62</v>
      </c>
      <c r="G8" s="13">
        <v>70.85</v>
      </c>
      <c r="I8" s="13">
        <v>46</v>
      </c>
      <c r="K8" s="13">
        <v>23</v>
      </c>
      <c r="N8" s="46"/>
      <c r="Q8" s="3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s="20" customFormat="1" ht="12.75" outlineLevel="1">
      <c r="A9" s="21"/>
      <c r="B9" s="22">
        <v>3006</v>
      </c>
      <c r="C9" s="23" t="s">
        <v>198</v>
      </c>
      <c r="D9" s="23" t="s">
        <v>199</v>
      </c>
      <c r="E9" s="23">
        <v>80.24</v>
      </c>
      <c r="F9" s="23"/>
      <c r="G9" s="23">
        <v>72.59</v>
      </c>
      <c r="H9" s="23"/>
      <c r="I9" s="23">
        <v>18</v>
      </c>
      <c r="J9" s="23"/>
      <c r="K9" s="23">
        <v>24</v>
      </c>
      <c r="L9" s="23"/>
      <c r="M9" s="23"/>
      <c r="N9" s="47"/>
      <c r="O9" s="23"/>
      <c r="P9" s="23"/>
      <c r="Q9" s="34"/>
      <c r="R9" s="23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s="20" customFormat="1" ht="12.75" outlineLevel="1">
      <c r="A10" s="21"/>
      <c r="B10" s="22">
        <v>3011</v>
      </c>
      <c r="C10" s="29" t="s">
        <v>40</v>
      </c>
      <c r="D10" s="29" t="s">
        <v>41</v>
      </c>
      <c r="E10" s="23">
        <v>77.96</v>
      </c>
      <c r="F10" s="23"/>
      <c r="G10" s="23">
        <v>74.54</v>
      </c>
      <c r="H10" s="23"/>
      <c r="I10" s="23">
        <v>19</v>
      </c>
      <c r="J10" s="23"/>
      <c r="K10" s="23">
        <v>28</v>
      </c>
      <c r="L10" s="23"/>
      <c r="M10" s="23"/>
      <c r="N10" s="47"/>
      <c r="O10" s="23"/>
      <c r="P10" s="23"/>
      <c r="Q10" s="34"/>
      <c r="R10" s="23"/>
      <c r="S10" s="23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s="20" customFormat="1" ht="12.75">
      <c r="A11" s="11" t="s">
        <v>211</v>
      </c>
      <c r="B11" s="4"/>
      <c r="C11"/>
      <c r="D11"/>
      <c r="E11"/>
      <c r="F11">
        <f>SUM(E12:E14)</f>
        <v>209.16</v>
      </c>
      <c r="G11"/>
      <c r="H11">
        <f>SUM(G12:G14)</f>
        <v>223.06</v>
      </c>
      <c r="I11"/>
      <c r="J11">
        <f>SUM(I12:I14)</f>
        <v>87</v>
      </c>
      <c r="K11"/>
      <c r="L11">
        <f>SUM(K12:K14)</f>
        <v>90</v>
      </c>
      <c r="M11">
        <f>SUM(F11,H11,J11,L11)</f>
        <v>609.22</v>
      </c>
      <c r="N11" s="30">
        <v>3</v>
      </c>
      <c r="O11" s="24"/>
      <c r="P11" s="24"/>
      <c r="Q11" s="5">
        <f>SUM(O11,P12,P13,P14)</f>
        <v>0</v>
      </c>
      <c r="R11" s="31">
        <f>SUM(M11,Q11)</f>
        <v>609.22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19" s="24" customFormat="1" ht="12.75" outlineLevel="1">
      <c r="A12" s="12"/>
      <c r="B12" s="17">
        <v>6513</v>
      </c>
      <c r="C12" s="13" t="s">
        <v>110</v>
      </c>
      <c r="D12" s="13" t="s">
        <v>112</v>
      </c>
      <c r="E12" s="13">
        <v>56.08</v>
      </c>
      <c r="F12" s="13"/>
      <c r="G12" s="13">
        <v>73.2</v>
      </c>
      <c r="H12" s="13"/>
      <c r="I12" s="13">
        <v>23</v>
      </c>
      <c r="J12" s="13"/>
      <c r="K12" s="13">
        <v>28</v>
      </c>
      <c r="L12" s="13"/>
      <c r="M12" s="13"/>
      <c r="N12" s="13"/>
      <c r="O12" s="13"/>
      <c r="P12" s="13"/>
      <c r="Q12" s="35"/>
      <c r="R12" s="13"/>
      <c r="S12" s="13"/>
    </row>
    <row r="13" spans="1:32" s="20" customFormat="1" ht="12.75" outlineLevel="1" collapsed="1">
      <c r="A13" s="18"/>
      <c r="B13" s="19">
        <v>4013</v>
      </c>
      <c r="C13" s="28" t="s">
        <v>83</v>
      </c>
      <c r="D13" s="28" t="s">
        <v>39</v>
      </c>
      <c r="E13" s="20">
        <v>81.8</v>
      </c>
      <c r="G13" s="20">
        <v>78.13</v>
      </c>
      <c r="I13" s="20">
        <v>42</v>
      </c>
      <c r="K13" s="20">
        <v>32</v>
      </c>
      <c r="Q13" s="33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s="20" customFormat="1" ht="12.75" outlineLevel="1">
      <c r="A14" s="18"/>
      <c r="B14" s="19">
        <v>4027</v>
      </c>
      <c r="C14" s="20" t="s">
        <v>73</v>
      </c>
      <c r="D14" s="20" t="s">
        <v>168</v>
      </c>
      <c r="E14" s="20">
        <v>71.28</v>
      </c>
      <c r="G14" s="20">
        <v>71.73</v>
      </c>
      <c r="I14" s="20">
        <v>22</v>
      </c>
      <c r="K14" s="20">
        <v>30</v>
      </c>
      <c r="Q14" s="33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18" s="24" customFormat="1" ht="12.75">
      <c r="A15" s="11" t="s">
        <v>81</v>
      </c>
      <c r="B15" s="4"/>
      <c r="C15"/>
      <c r="D15"/>
      <c r="E15"/>
      <c r="F15">
        <f>SUM(E16:E18)</f>
        <v>247.8</v>
      </c>
      <c r="G15"/>
      <c r="H15">
        <f>SUM(G16:G18)</f>
        <v>211.18</v>
      </c>
      <c r="I15"/>
      <c r="J15">
        <f>SUM(I16:I18)</f>
        <v>73</v>
      </c>
      <c r="K15"/>
      <c r="L15">
        <f>SUM(K16:K18)</f>
        <v>67</v>
      </c>
      <c r="M15">
        <f>SUM(F15,H15,J15,L15)</f>
        <v>598.98</v>
      </c>
      <c r="N15" s="52">
        <v>4</v>
      </c>
      <c r="P15" s="31"/>
      <c r="Q15" s="5">
        <f>SUM(O15,P16,P17,P18)</f>
        <v>0</v>
      </c>
      <c r="R15" s="31">
        <f>SUM(M15,Q15)</f>
        <v>598.98</v>
      </c>
    </row>
    <row r="16" spans="1:32" s="15" customFormat="1" ht="12.75" outlineLevel="1">
      <c r="A16" s="12"/>
      <c r="B16" s="17">
        <v>6522</v>
      </c>
      <c r="C16" s="26" t="s">
        <v>6</v>
      </c>
      <c r="D16" s="26" t="s">
        <v>7</v>
      </c>
      <c r="E16" s="13">
        <v>82.29</v>
      </c>
      <c r="F16" s="13"/>
      <c r="G16" s="13">
        <v>71.68</v>
      </c>
      <c r="H16" s="13"/>
      <c r="I16" s="13">
        <v>40</v>
      </c>
      <c r="J16" s="13"/>
      <c r="K16" s="13">
        <v>32</v>
      </c>
      <c r="L16" s="13"/>
      <c r="M16" s="13"/>
      <c r="N16" s="50"/>
      <c r="O16" s="13"/>
      <c r="P16" s="35"/>
      <c r="Q16" s="35"/>
      <c r="R16" s="13"/>
      <c r="S16" s="13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s="20" customFormat="1" ht="12.75" outlineLevel="1">
      <c r="A17" s="18"/>
      <c r="B17" s="19">
        <v>4028</v>
      </c>
      <c r="C17" s="20" t="s">
        <v>110</v>
      </c>
      <c r="D17" s="20" t="s">
        <v>212</v>
      </c>
      <c r="E17" s="20">
        <v>83.65</v>
      </c>
      <c r="G17" s="20">
        <v>65.53</v>
      </c>
      <c r="I17" s="20">
        <v>15</v>
      </c>
      <c r="K17" s="20">
        <v>10</v>
      </c>
      <c r="N17" s="57"/>
      <c r="P17" s="33"/>
      <c r="Q17" s="33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s="20" customFormat="1" ht="12.75" outlineLevel="1" collapsed="1">
      <c r="A18" s="21"/>
      <c r="B18" s="22">
        <v>3015</v>
      </c>
      <c r="C18" s="29" t="s">
        <v>48</v>
      </c>
      <c r="D18" s="29" t="s">
        <v>61</v>
      </c>
      <c r="E18" s="23">
        <v>81.86</v>
      </c>
      <c r="F18" s="23"/>
      <c r="G18" s="23">
        <v>73.97</v>
      </c>
      <c r="H18" s="23"/>
      <c r="I18" s="23">
        <v>18</v>
      </c>
      <c r="J18" s="23"/>
      <c r="K18" s="23">
        <v>25</v>
      </c>
      <c r="L18" s="23"/>
      <c r="M18" s="23"/>
      <c r="N18" s="58"/>
      <c r="O18" s="23"/>
      <c r="P18" s="34"/>
      <c r="Q18" s="34"/>
      <c r="R18" s="23"/>
      <c r="S18" s="23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ht="12.75">
      <c r="A19" s="45" t="s">
        <v>208</v>
      </c>
      <c r="B19" s="25"/>
      <c r="C19" s="24"/>
      <c r="D19" s="24"/>
      <c r="E19" s="24"/>
      <c r="F19" s="24">
        <f>SUM(E20:E22)</f>
        <v>236.51</v>
      </c>
      <c r="G19" s="24"/>
      <c r="H19" s="24">
        <f>SUM(G20:G22)</f>
        <v>228.36</v>
      </c>
      <c r="I19" s="24"/>
      <c r="J19" s="24">
        <f>SUM(I20:I22)</f>
        <v>50</v>
      </c>
      <c r="K19" s="24"/>
      <c r="L19" s="24">
        <f>SUM(K20:K22)</f>
        <v>82</v>
      </c>
      <c r="M19" s="24">
        <f>SUM(F19,H19,J19,L19)</f>
        <v>596.87</v>
      </c>
      <c r="N19" s="52">
        <v>5</v>
      </c>
      <c r="O19" s="31"/>
      <c r="P19" s="31"/>
      <c r="Q19" s="31">
        <f>SUM(O19,P20,P21,P22)</f>
        <v>0</v>
      </c>
      <c r="R19" s="31">
        <f>SUM(M19,Q19)</f>
        <v>596.87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s="15" customFormat="1" ht="12.75" outlineLevel="1">
      <c r="A20" s="12"/>
      <c r="B20" s="17">
        <v>6510</v>
      </c>
      <c r="C20" s="26" t="s">
        <v>70</v>
      </c>
      <c r="D20" s="26" t="s">
        <v>11</v>
      </c>
      <c r="E20" s="13">
        <v>84.86</v>
      </c>
      <c r="F20" s="13"/>
      <c r="G20" s="13">
        <v>75.72</v>
      </c>
      <c r="H20" s="13"/>
      <c r="I20" s="13">
        <v>14</v>
      </c>
      <c r="J20" s="13"/>
      <c r="K20" s="13">
        <v>22</v>
      </c>
      <c r="L20" s="13"/>
      <c r="M20" s="13"/>
      <c r="N20" s="46"/>
      <c r="O20" s="35"/>
      <c r="P20" s="35"/>
      <c r="Q20" s="35"/>
      <c r="R20" s="13"/>
      <c r="S20" s="13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s="20" customFormat="1" ht="12.75" outlineLevel="1">
      <c r="A21" s="18"/>
      <c r="B21" s="19">
        <v>4014</v>
      </c>
      <c r="C21" s="20" t="s">
        <v>157</v>
      </c>
      <c r="D21" s="20" t="s">
        <v>158</v>
      </c>
      <c r="E21" s="20">
        <v>78.38</v>
      </c>
      <c r="G21" s="20">
        <v>77.08</v>
      </c>
      <c r="I21" s="20">
        <v>19</v>
      </c>
      <c r="K21" s="20">
        <v>30</v>
      </c>
      <c r="N21" s="48"/>
      <c r="O21" s="33"/>
      <c r="P21" s="33"/>
      <c r="Q21" s="33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s="20" customFormat="1" ht="12.75" outlineLevel="1">
      <c r="A22" s="18"/>
      <c r="B22" s="19">
        <v>4022</v>
      </c>
      <c r="C22" s="28" t="s">
        <v>9</v>
      </c>
      <c r="D22" s="28" t="s">
        <v>156</v>
      </c>
      <c r="E22" s="20">
        <v>73.27</v>
      </c>
      <c r="G22" s="20">
        <v>75.56</v>
      </c>
      <c r="I22" s="20">
        <v>17</v>
      </c>
      <c r="K22" s="20">
        <v>30</v>
      </c>
      <c r="N22" s="48"/>
      <c r="O22" s="33"/>
      <c r="P22" s="33"/>
      <c r="Q22" s="33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18" s="24" customFormat="1" ht="12.75">
      <c r="A23" s="11" t="s">
        <v>65</v>
      </c>
      <c r="B23" s="4"/>
      <c r="C23"/>
      <c r="D23"/>
      <c r="E23"/>
      <c r="F23">
        <f>SUM(E24:E26)</f>
        <v>230.38</v>
      </c>
      <c r="G23"/>
      <c r="H23">
        <f>SUM(G24:G26)</f>
        <v>221.76</v>
      </c>
      <c r="I23"/>
      <c r="J23">
        <f>SUM(I24:I26)</f>
        <v>84</v>
      </c>
      <c r="K23"/>
      <c r="L23">
        <f>SUM(K24:K26)</f>
        <v>57</v>
      </c>
      <c r="M23">
        <f>SUM(F23,H23,J23,L23)</f>
        <v>593.14</v>
      </c>
      <c r="N23" s="52">
        <v>6</v>
      </c>
      <c r="O23" s="31"/>
      <c r="P23" s="31"/>
      <c r="Q23" s="31">
        <f>SUM(O23,P24,P25,P26)</f>
        <v>0</v>
      </c>
      <c r="R23" s="31">
        <f>SUM(M23,Q23)</f>
        <v>593.14</v>
      </c>
    </row>
    <row r="24" spans="1:32" s="13" customFormat="1" ht="12.75" outlineLevel="1" collapsed="1">
      <c r="A24" s="12"/>
      <c r="B24" s="17">
        <v>6502</v>
      </c>
      <c r="C24" s="50" t="s">
        <v>110</v>
      </c>
      <c r="D24" s="50" t="s">
        <v>111</v>
      </c>
      <c r="E24" s="13">
        <v>64.01</v>
      </c>
      <c r="G24" s="13">
        <v>71.26</v>
      </c>
      <c r="I24" s="13">
        <v>19</v>
      </c>
      <c r="K24" s="13">
        <v>7</v>
      </c>
      <c r="N24" s="46"/>
      <c r="O24" s="35"/>
      <c r="P24" s="35"/>
      <c r="Q24" s="3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s="23" customFormat="1" ht="12.75" outlineLevel="1">
      <c r="A25" s="18"/>
      <c r="B25" s="19">
        <v>4026</v>
      </c>
      <c r="C25" s="20" t="s">
        <v>166</v>
      </c>
      <c r="D25" s="20" t="s">
        <v>167</v>
      </c>
      <c r="E25" s="20">
        <v>85.24</v>
      </c>
      <c r="F25" s="20"/>
      <c r="G25" s="20">
        <v>78.67</v>
      </c>
      <c r="H25" s="20"/>
      <c r="I25" s="20">
        <v>46</v>
      </c>
      <c r="J25" s="20"/>
      <c r="K25" s="20">
        <v>25</v>
      </c>
      <c r="L25" s="20"/>
      <c r="M25" s="20"/>
      <c r="N25" s="48"/>
      <c r="O25" s="33"/>
      <c r="P25" s="33"/>
      <c r="Q25" s="33"/>
      <c r="R25" s="20"/>
      <c r="S25" s="20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s="23" customFormat="1" ht="12.75" outlineLevel="1">
      <c r="A26" s="18"/>
      <c r="B26" s="19">
        <v>4033</v>
      </c>
      <c r="C26" s="28" t="s">
        <v>48</v>
      </c>
      <c r="D26" s="28" t="s">
        <v>49</v>
      </c>
      <c r="E26" s="20">
        <v>81.13</v>
      </c>
      <c r="F26" s="20"/>
      <c r="G26" s="20">
        <v>71.83</v>
      </c>
      <c r="H26" s="20"/>
      <c r="I26" s="20">
        <v>19</v>
      </c>
      <c r="J26" s="20"/>
      <c r="K26" s="20">
        <v>25</v>
      </c>
      <c r="L26" s="20"/>
      <c r="M26" s="20"/>
      <c r="N26" s="48"/>
      <c r="O26" s="33"/>
      <c r="P26" s="33"/>
      <c r="Q26" s="33"/>
      <c r="R26" s="20"/>
      <c r="S26" s="20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18" s="24" customFormat="1" ht="12.75">
      <c r="A27" s="8" t="s">
        <v>138</v>
      </c>
      <c r="B27" s="4"/>
      <c r="C27"/>
      <c r="D27"/>
      <c r="E27"/>
      <c r="F27">
        <f>SUM(E28:E30)</f>
        <v>242.63</v>
      </c>
      <c r="G27"/>
      <c r="H27">
        <f>SUM(G28:G30)</f>
        <v>211</v>
      </c>
      <c r="I27"/>
      <c r="J27">
        <f>SUM(I28:I30)</f>
        <v>76</v>
      </c>
      <c r="K27"/>
      <c r="L27">
        <f>SUM(K28:K30)</f>
        <v>62</v>
      </c>
      <c r="M27">
        <f>SUM(F27,H27,J27,L27)</f>
        <v>591.63</v>
      </c>
      <c r="N27">
        <v>7</v>
      </c>
      <c r="Q27" s="5">
        <f>SUM(O27,P28,P29,P30)</f>
        <v>0</v>
      </c>
      <c r="R27" s="31">
        <f>SUM(M27,Q27)</f>
        <v>591.63</v>
      </c>
    </row>
    <row r="28" spans="2:32" s="13" customFormat="1" ht="12.75" outlineLevel="1">
      <c r="B28" s="17">
        <v>6501</v>
      </c>
      <c r="C28" s="13" t="s">
        <v>136</v>
      </c>
      <c r="D28" s="13" t="s">
        <v>137</v>
      </c>
      <c r="E28" s="13">
        <v>85.01</v>
      </c>
      <c r="G28" s="13">
        <v>71.97</v>
      </c>
      <c r="I28" s="13">
        <v>38</v>
      </c>
      <c r="K28" s="13">
        <v>7</v>
      </c>
      <c r="Q28" s="3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3" customFormat="1" ht="12.75" outlineLevel="1">
      <c r="A29" s="20"/>
      <c r="B29" s="19">
        <v>4036</v>
      </c>
      <c r="C29" s="20" t="s">
        <v>139</v>
      </c>
      <c r="D29" s="20" t="s">
        <v>181</v>
      </c>
      <c r="E29" s="20">
        <v>83.89</v>
      </c>
      <c r="F29" s="20"/>
      <c r="G29" s="20">
        <v>63.99</v>
      </c>
      <c r="H29" s="20"/>
      <c r="I29" s="20">
        <v>19</v>
      </c>
      <c r="J29" s="20"/>
      <c r="K29" s="20">
        <v>30</v>
      </c>
      <c r="L29" s="20"/>
      <c r="M29" s="20"/>
      <c r="N29" s="20"/>
      <c r="O29" s="20"/>
      <c r="P29" s="20"/>
      <c r="Q29" s="33"/>
      <c r="R29" s="20"/>
      <c r="S29" s="20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2:32" s="23" customFormat="1" ht="12.75" outlineLevel="1" collapsed="1">
      <c r="B30" s="22">
        <v>3001</v>
      </c>
      <c r="C30" s="23" t="s">
        <v>133</v>
      </c>
      <c r="D30" s="23" t="s">
        <v>192</v>
      </c>
      <c r="E30" s="23">
        <v>73.73</v>
      </c>
      <c r="G30" s="23">
        <v>75.04</v>
      </c>
      <c r="I30" s="23">
        <v>19</v>
      </c>
      <c r="K30" s="23">
        <v>25</v>
      </c>
      <c r="Q30" s="3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18" s="24" customFormat="1" ht="12.75">
      <c r="A31" s="11" t="s">
        <v>63</v>
      </c>
      <c r="B31" s="4"/>
      <c r="C31"/>
      <c r="D31"/>
      <c r="E31"/>
      <c r="F31">
        <f>SUM(E32:E34)</f>
        <v>228.03000000000003</v>
      </c>
      <c r="G31"/>
      <c r="H31">
        <f>SUM(G32:G34)</f>
        <v>203.88</v>
      </c>
      <c r="I31"/>
      <c r="J31">
        <f>SUM(I32:I34)</f>
        <v>102</v>
      </c>
      <c r="K31"/>
      <c r="L31">
        <f>SUM(K32:K34)</f>
        <v>53</v>
      </c>
      <c r="M31">
        <f>SUM(F31,H31,J31,L31)</f>
        <v>586.9100000000001</v>
      </c>
      <c r="N31">
        <v>8</v>
      </c>
      <c r="Q31" s="31">
        <f>SUM(O31,P32,P33,P34)</f>
        <v>0</v>
      </c>
      <c r="R31" s="31">
        <f>SUM(M31,Q31)</f>
        <v>586.9100000000001</v>
      </c>
    </row>
    <row r="32" spans="1:32" s="13" customFormat="1" ht="12.75" outlineLevel="1">
      <c r="A32" s="14"/>
      <c r="B32" s="16">
        <v>5501</v>
      </c>
      <c r="C32" s="15" t="s">
        <v>79</v>
      </c>
      <c r="D32" s="15" t="s">
        <v>152</v>
      </c>
      <c r="E32" s="15">
        <v>62.24</v>
      </c>
      <c r="F32" s="15"/>
      <c r="G32" s="15">
        <v>71.95</v>
      </c>
      <c r="H32" s="15"/>
      <c r="I32" s="15">
        <v>46</v>
      </c>
      <c r="J32" s="15"/>
      <c r="K32" s="15">
        <v>19</v>
      </c>
      <c r="L32" s="15"/>
      <c r="M32" s="15"/>
      <c r="N32" s="15"/>
      <c r="O32" s="15"/>
      <c r="P32" s="15"/>
      <c r="Q32" s="32"/>
      <c r="R32" s="15"/>
      <c r="S32" s="15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3" customFormat="1" ht="12.75" outlineLevel="1">
      <c r="A33" s="14"/>
      <c r="B33" s="16">
        <v>5504</v>
      </c>
      <c r="C33" s="27" t="s">
        <v>12</v>
      </c>
      <c r="D33" s="27" t="s">
        <v>153</v>
      </c>
      <c r="E33" s="15">
        <v>85.06</v>
      </c>
      <c r="F33" s="15"/>
      <c r="G33" s="15">
        <v>75.87</v>
      </c>
      <c r="H33" s="15"/>
      <c r="I33" s="15">
        <v>38</v>
      </c>
      <c r="J33" s="15"/>
      <c r="K33" s="15">
        <v>10</v>
      </c>
      <c r="L33" s="15"/>
      <c r="M33" s="15"/>
      <c r="N33" s="15"/>
      <c r="O33" s="15"/>
      <c r="P33" s="15"/>
      <c r="Q33" s="32"/>
      <c r="R33" s="15"/>
      <c r="S33" s="15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23" customFormat="1" ht="12.75" outlineLevel="1">
      <c r="A34" s="18"/>
      <c r="B34" s="19">
        <v>4010</v>
      </c>
      <c r="C34" s="20" t="s">
        <v>93</v>
      </c>
      <c r="D34" s="20" t="s">
        <v>94</v>
      </c>
      <c r="E34" s="20">
        <v>80.73</v>
      </c>
      <c r="F34" s="20"/>
      <c r="G34" s="20">
        <v>56.06</v>
      </c>
      <c r="H34" s="20"/>
      <c r="I34" s="20">
        <v>18</v>
      </c>
      <c r="J34" s="20"/>
      <c r="K34" s="20">
        <v>24</v>
      </c>
      <c r="L34" s="20"/>
      <c r="M34" s="20"/>
      <c r="N34" s="20"/>
      <c r="O34" s="20"/>
      <c r="P34" s="20"/>
      <c r="Q34" s="33"/>
      <c r="R34" s="20"/>
      <c r="S34" s="20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2.75">
      <c r="A35" s="11" t="s">
        <v>64</v>
      </c>
      <c r="B35" s="4"/>
      <c r="C35" s="24"/>
      <c r="D35" s="24"/>
      <c r="F35">
        <f>SUM(E36:E38)</f>
        <v>209.49</v>
      </c>
      <c r="H35">
        <f>SUM(G36:G38)</f>
        <v>218.95999999999998</v>
      </c>
      <c r="J35">
        <f>SUM(I36:I38)</f>
        <v>65</v>
      </c>
      <c r="L35">
        <f>SUM(K36:K38)</f>
        <v>77</v>
      </c>
      <c r="M35">
        <f>SUM(F35,H35,J35,L35)</f>
        <v>570.45</v>
      </c>
      <c r="N35" s="24">
        <v>9</v>
      </c>
      <c r="O35" s="24"/>
      <c r="P35" s="24"/>
      <c r="Q35" s="5">
        <f>SUM(O35,P36,P37,P38)</f>
        <v>0</v>
      </c>
      <c r="R35" s="31">
        <f>SUM(M35,Q35)</f>
        <v>570.45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5" customFormat="1" ht="12.75" outlineLevel="1">
      <c r="A36" s="12"/>
      <c r="B36" s="17">
        <v>6523</v>
      </c>
      <c r="C36" s="26" t="s">
        <v>100</v>
      </c>
      <c r="D36" s="26" t="s">
        <v>3</v>
      </c>
      <c r="E36" s="13">
        <v>82.05</v>
      </c>
      <c r="F36" s="13"/>
      <c r="G36" s="13">
        <v>72.49</v>
      </c>
      <c r="H36" s="13"/>
      <c r="I36" s="13">
        <v>22</v>
      </c>
      <c r="J36" s="13"/>
      <c r="K36" s="13">
        <v>24</v>
      </c>
      <c r="L36" s="13"/>
      <c r="M36" s="13"/>
      <c r="N36" s="13"/>
      <c r="O36" s="13"/>
      <c r="P36" s="13"/>
      <c r="Q36" s="35"/>
      <c r="R36" s="13"/>
      <c r="S36" s="13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5" customFormat="1" ht="12.75" outlineLevel="1">
      <c r="A37" s="21"/>
      <c r="B37" s="22">
        <v>3004</v>
      </c>
      <c r="C37" s="29" t="s">
        <v>40</v>
      </c>
      <c r="D37" s="29" t="s">
        <v>62</v>
      </c>
      <c r="E37" s="23">
        <v>69.08</v>
      </c>
      <c r="F37" s="23"/>
      <c r="G37" s="23">
        <v>72.89</v>
      </c>
      <c r="H37" s="23"/>
      <c r="I37" s="23">
        <v>19</v>
      </c>
      <c r="J37" s="23"/>
      <c r="K37" s="23">
        <v>28</v>
      </c>
      <c r="L37" s="23"/>
      <c r="M37" s="23"/>
      <c r="N37" s="23"/>
      <c r="O37" s="23"/>
      <c r="P37" s="23"/>
      <c r="Q37" s="34"/>
      <c r="R37" s="23"/>
      <c r="S37" s="23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20" customFormat="1" ht="12.75" outlineLevel="1">
      <c r="A38" s="21"/>
      <c r="B38" s="22">
        <v>3009</v>
      </c>
      <c r="C38" s="23" t="s">
        <v>209</v>
      </c>
      <c r="D38" s="23" t="s">
        <v>95</v>
      </c>
      <c r="E38" s="23">
        <v>58.36</v>
      </c>
      <c r="F38" s="23"/>
      <c r="G38" s="23">
        <v>73.58</v>
      </c>
      <c r="H38" s="23"/>
      <c r="I38" s="23">
        <v>24</v>
      </c>
      <c r="J38" s="23"/>
      <c r="K38" s="23">
        <v>25</v>
      </c>
      <c r="L38" s="23"/>
      <c r="M38" s="23"/>
      <c r="N38" s="23"/>
      <c r="O38" s="23"/>
      <c r="P38" s="23"/>
      <c r="Q38" s="34"/>
      <c r="R38" s="23"/>
      <c r="S38" s="2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12.75">
      <c r="A39" s="11" t="s">
        <v>201</v>
      </c>
      <c r="B39" s="4"/>
      <c r="F39">
        <f>SUM(E40:E42)</f>
        <v>241.25</v>
      </c>
      <c r="H39">
        <f>SUM(G40:G42)</f>
        <v>199.89999999999998</v>
      </c>
      <c r="J39">
        <f>SUM(I40:I42)</f>
        <v>57</v>
      </c>
      <c r="L39">
        <f>SUM(K40:K42)</f>
        <v>65</v>
      </c>
      <c r="M39">
        <f>SUM(F39,H39,J39,L39)</f>
        <v>563.15</v>
      </c>
      <c r="N39">
        <v>10</v>
      </c>
      <c r="Q39" s="5">
        <f>SUM(O39,P40,P41,P42)</f>
        <v>0</v>
      </c>
      <c r="R39" s="31">
        <f>SUM(M39,Q39)</f>
        <v>563.15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5" customFormat="1" ht="12.75" outlineLevel="1">
      <c r="A40" s="13"/>
      <c r="B40" s="17">
        <v>6518</v>
      </c>
      <c r="C40" s="26" t="s">
        <v>9</v>
      </c>
      <c r="D40" s="26" t="s">
        <v>10</v>
      </c>
      <c r="E40" s="13">
        <v>82.86</v>
      </c>
      <c r="F40" s="13"/>
      <c r="G40" s="13">
        <v>68.96</v>
      </c>
      <c r="H40" s="13"/>
      <c r="I40" s="13">
        <v>20</v>
      </c>
      <c r="J40" s="13"/>
      <c r="K40" s="13">
        <v>21</v>
      </c>
      <c r="L40" s="13"/>
      <c r="M40" s="13"/>
      <c r="N40" s="13"/>
      <c r="O40" s="13"/>
      <c r="P40" s="13"/>
      <c r="Q40" s="35"/>
      <c r="R40" s="13"/>
      <c r="S40" s="1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3" customFormat="1" ht="12.75" outlineLevel="1">
      <c r="A41" s="20"/>
      <c r="B41" s="19">
        <v>4020</v>
      </c>
      <c r="C41" s="20" t="s">
        <v>21</v>
      </c>
      <c r="D41" s="20" t="s">
        <v>159</v>
      </c>
      <c r="E41" s="20">
        <v>77.03</v>
      </c>
      <c r="F41" s="20"/>
      <c r="G41" s="20">
        <v>71.18</v>
      </c>
      <c r="H41" s="20"/>
      <c r="I41" s="20">
        <v>22</v>
      </c>
      <c r="J41" s="20"/>
      <c r="K41" s="20">
        <v>29</v>
      </c>
      <c r="L41" s="20"/>
      <c r="M41" s="20"/>
      <c r="N41" s="20"/>
      <c r="O41" s="20"/>
      <c r="P41" s="20"/>
      <c r="Q41" s="33"/>
      <c r="R41" s="20"/>
      <c r="S41" s="20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23" customFormat="1" ht="12.75" outlineLevel="1">
      <c r="A42" s="20"/>
      <c r="B42" s="19">
        <v>4024</v>
      </c>
      <c r="C42" s="28" t="s">
        <v>100</v>
      </c>
      <c r="D42" s="28" t="s">
        <v>53</v>
      </c>
      <c r="E42" s="20">
        <v>81.36</v>
      </c>
      <c r="F42" s="20"/>
      <c r="G42" s="20">
        <v>59.76</v>
      </c>
      <c r="H42" s="20"/>
      <c r="I42" s="20">
        <v>15</v>
      </c>
      <c r="J42" s="20"/>
      <c r="K42" s="20">
        <v>15</v>
      </c>
      <c r="L42" s="20"/>
      <c r="M42" s="20"/>
      <c r="N42" s="20"/>
      <c r="O42" s="20"/>
      <c r="P42" s="20"/>
      <c r="Q42" s="33"/>
      <c r="R42" s="20"/>
      <c r="S42" s="20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12.75">
      <c r="A43" s="8" t="s">
        <v>135</v>
      </c>
      <c r="B43" s="4"/>
      <c r="F43">
        <f>SUM(E44:E46)</f>
        <v>239.14999999999998</v>
      </c>
      <c r="H43">
        <f>SUM(G44:G46)</f>
        <v>211.78</v>
      </c>
      <c r="J43">
        <f>SUM(I44:I46)</f>
        <v>67</v>
      </c>
      <c r="L43">
        <f>SUM(K44:K46)</f>
        <v>34</v>
      </c>
      <c r="M43">
        <f>SUM(F43,H43,J43,L43)</f>
        <v>551.93</v>
      </c>
      <c r="N43">
        <v>11</v>
      </c>
      <c r="O43" s="24"/>
      <c r="P43" s="24"/>
      <c r="Q43" s="5">
        <f>SUM(O43,P44,P45,P46)</f>
        <v>0</v>
      </c>
      <c r="R43" s="31">
        <f>SUM(M43,Q43)</f>
        <v>551.93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2:32" s="13" customFormat="1" ht="12.75" outlineLevel="1">
      <c r="B44" s="17">
        <v>6515</v>
      </c>
      <c r="C44" s="13" t="s">
        <v>133</v>
      </c>
      <c r="D44" s="13" t="s">
        <v>134</v>
      </c>
      <c r="E44" s="13">
        <v>80.63</v>
      </c>
      <c r="G44" s="13">
        <v>62.61</v>
      </c>
      <c r="I44" s="13">
        <v>13</v>
      </c>
      <c r="K44" s="13">
        <v>12</v>
      </c>
      <c r="Q44" s="35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2:32" s="20" customFormat="1" ht="12.75" outlineLevel="1">
      <c r="B45" s="19">
        <v>4018</v>
      </c>
      <c r="C45" s="20" t="s">
        <v>146</v>
      </c>
      <c r="D45" s="20" t="s">
        <v>180</v>
      </c>
      <c r="E45" s="20">
        <v>80.06</v>
      </c>
      <c r="G45" s="20">
        <v>72.95</v>
      </c>
      <c r="I45" s="20">
        <v>38</v>
      </c>
      <c r="K45" s="20">
        <v>6</v>
      </c>
      <c r="Q45" s="33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s="20" customFormat="1" ht="12.75" outlineLevel="1">
      <c r="A46" s="23"/>
      <c r="B46" s="22">
        <v>3007</v>
      </c>
      <c r="C46" s="23" t="s">
        <v>136</v>
      </c>
      <c r="D46" s="23" t="s">
        <v>191</v>
      </c>
      <c r="E46" s="23">
        <v>78.46</v>
      </c>
      <c r="F46" s="23"/>
      <c r="G46" s="23">
        <v>76.22</v>
      </c>
      <c r="H46" s="23"/>
      <c r="I46" s="23">
        <v>16</v>
      </c>
      <c r="J46" s="23"/>
      <c r="K46" s="23">
        <v>16</v>
      </c>
      <c r="L46" s="23"/>
      <c r="M46" s="23"/>
      <c r="N46" s="23"/>
      <c r="O46" s="23"/>
      <c r="P46" s="23"/>
      <c r="Q46" s="34"/>
      <c r="R46" s="23"/>
      <c r="S46" s="23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2.75">
      <c r="A47" s="8" t="s">
        <v>96</v>
      </c>
      <c r="B47" s="4"/>
      <c r="F47">
        <f>SUM(E48:E50)</f>
        <v>237.04000000000002</v>
      </c>
      <c r="H47">
        <f>SUM(G48:G50)</f>
        <v>145.74</v>
      </c>
      <c r="J47">
        <f>SUM(I48:I50)</f>
        <v>85</v>
      </c>
      <c r="L47">
        <f>SUM(K48:K50)</f>
        <v>61</v>
      </c>
      <c r="M47">
        <f>SUM(F47,H47,J47,L47)</f>
        <v>528.78</v>
      </c>
      <c r="N47">
        <v>12</v>
      </c>
      <c r="O47" s="24"/>
      <c r="P47" s="24"/>
      <c r="Q47" s="5">
        <f>SUM(O47,P48,P49,P50)</f>
        <v>0</v>
      </c>
      <c r="R47" s="31">
        <f>SUM(M47,Q47)</f>
        <v>528.78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s="50" customFormat="1" ht="12.75" outlineLevel="1">
      <c r="A48" s="15"/>
      <c r="B48" s="16">
        <v>5503</v>
      </c>
      <c r="C48" s="15" t="s">
        <v>58</v>
      </c>
      <c r="D48" s="15" t="s">
        <v>59</v>
      </c>
      <c r="E48" s="15">
        <v>74.54</v>
      </c>
      <c r="F48" s="15"/>
      <c r="G48" s="15">
        <v>0</v>
      </c>
      <c r="H48" s="15"/>
      <c r="I48" s="15">
        <v>17</v>
      </c>
      <c r="J48" s="15"/>
      <c r="K48" s="15">
        <v>10</v>
      </c>
      <c r="L48" s="15"/>
      <c r="M48" s="15"/>
      <c r="N48" s="15"/>
      <c r="O48" s="15"/>
      <c r="P48" s="15"/>
      <c r="Q48" s="32"/>
      <c r="R48" s="15"/>
      <c r="S48" s="15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</row>
    <row r="49" spans="1:32" s="13" customFormat="1" ht="12.75" outlineLevel="1">
      <c r="A49" s="23"/>
      <c r="B49" s="22">
        <v>3008</v>
      </c>
      <c r="C49" s="23" t="s">
        <v>77</v>
      </c>
      <c r="D49" s="23" t="s">
        <v>78</v>
      </c>
      <c r="E49" s="23">
        <v>80.48</v>
      </c>
      <c r="F49" s="23"/>
      <c r="G49" s="23">
        <v>73.18</v>
      </c>
      <c r="H49" s="23"/>
      <c r="I49" s="23">
        <v>36</v>
      </c>
      <c r="J49" s="23"/>
      <c r="K49" s="23">
        <v>24</v>
      </c>
      <c r="L49" s="23"/>
      <c r="M49" s="23"/>
      <c r="N49" s="23"/>
      <c r="O49" s="23"/>
      <c r="P49" s="23"/>
      <c r="Q49" s="34"/>
      <c r="R49" s="23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s="15" customFormat="1" ht="12.75" outlineLevel="1">
      <c r="A50" s="23"/>
      <c r="B50" s="22">
        <v>3010</v>
      </c>
      <c r="C50" s="23" t="s">
        <v>196</v>
      </c>
      <c r="D50" s="23" t="s">
        <v>215</v>
      </c>
      <c r="E50" s="23">
        <v>82.02</v>
      </c>
      <c r="F50" s="23"/>
      <c r="G50" s="23">
        <v>72.56</v>
      </c>
      <c r="H50" s="23"/>
      <c r="I50" s="23">
        <v>32</v>
      </c>
      <c r="J50" s="23"/>
      <c r="K50" s="23">
        <v>27</v>
      </c>
      <c r="L50" s="23"/>
      <c r="M50" s="23"/>
      <c r="N50" s="23"/>
      <c r="O50" s="23"/>
      <c r="P50" s="23"/>
      <c r="Q50" s="34"/>
      <c r="R50" s="23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2.75">
      <c r="A51" s="11" t="s">
        <v>115</v>
      </c>
      <c r="B51" s="4"/>
      <c r="F51">
        <f>SUM(E52:E54)</f>
        <v>215.33999999999997</v>
      </c>
      <c r="H51">
        <f>SUM(G52:G54)</f>
        <v>135.28</v>
      </c>
      <c r="J51">
        <f>SUM(I52:I54)</f>
        <v>83</v>
      </c>
      <c r="L51">
        <f>SUM(K52:K54)</f>
        <v>72</v>
      </c>
      <c r="M51">
        <f>SUM(F51,H51,J51,L51)</f>
        <v>505.62</v>
      </c>
      <c r="N51" s="52">
        <v>13</v>
      </c>
      <c r="O51" s="31"/>
      <c r="P51" s="31"/>
      <c r="Q51" s="31">
        <f>SUM(O51,P52,P53,P54)</f>
        <v>0</v>
      </c>
      <c r="R51" s="31">
        <f>SUM(M51,Q51)</f>
        <v>505.62</v>
      </c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s="15" customFormat="1" ht="12.75" outlineLevel="1">
      <c r="A52" s="12"/>
      <c r="B52" s="17">
        <v>6519</v>
      </c>
      <c r="C52" s="13" t="s">
        <v>113</v>
      </c>
      <c r="D52" s="13" t="s">
        <v>114</v>
      </c>
      <c r="E52" s="13">
        <v>66.96</v>
      </c>
      <c r="F52" s="13"/>
      <c r="G52" s="13">
        <v>76.09</v>
      </c>
      <c r="H52" s="13"/>
      <c r="I52" s="13">
        <v>22</v>
      </c>
      <c r="J52" s="13"/>
      <c r="K52" s="13">
        <v>32</v>
      </c>
      <c r="L52" s="13"/>
      <c r="M52" s="13"/>
      <c r="N52" s="46"/>
      <c r="O52" s="35"/>
      <c r="P52" s="35"/>
      <c r="Q52" s="35"/>
      <c r="R52" s="13"/>
      <c r="S52" s="1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s="23" customFormat="1" ht="12.75" outlineLevel="1">
      <c r="A53" s="18"/>
      <c r="B53" s="19">
        <v>4003</v>
      </c>
      <c r="C53" s="20" t="s">
        <v>170</v>
      </c>
      <c r="D53" s="20" t="s">
        <v>47</v>
      </c>
      <c r="E53" s="20">
        <v>82.12</v>
      </c>
      <c r="F53" s="20"/>
      <c r="G53" s="20">
        <v>0</v>
      </c>
      <c r="H53" s="20"/>
      <c r="I53" s="20">
        <v>46</v>
      </c>
      <c r="J53" s="20"/>
      <c r="K53" s="20">
        <v>15</v>
      </c>
      <c r="L53" s="20"/>
      <c r="M53" s="20"/>
      <c r="N53" s="48"/>
      <c r="O53" s="33"/>
      <c r="P53" s="33"/>
      <c r="Q53" s="33"/>
      <c r="R53" s="20"/>
      <c r="S53" s="20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s="23" customFormat="1" ht="12.75" outlineLevel="1">
      <c r="A54" s="18"/>
      <c r="B54" s="19">
        <v>4016</v>
      </c>
      <c r="C54" s="20" t="s">
        <v>48</v>
      </c>
      <c r="D54" s="20" t="s">
        <v>171</v>
      </c>
      <c r="E54" s="20">
        <v>66.26</v>
      </c>
      <c r="F54" s="20"/>
      <c r="G54" s="20">
        <v>59.19</v>
      </c>
      <c r="H54" s="20"/>
      <c r="I54" s="20">
        <v>15</v>
      </c>
      <c r="J54" s="20"/>
      <c r="K54" s="20">
        <v>25</v>
      </c>
      <c r="L54" s="20"/>
      <c r="M54" s="20"/>
      <c r="N54" s="48"/>
      <c r="O54" s="33"/>
      <c r="P54" s="33"/>
      <c r="Q54" s="33"/>
      <c r="R54" s="20"/>
      <c r="S54" s="20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2.75">
      <c r="A55" s="45" t="s">
        <v>202</v>
      </c>
      <c r="F55">
        <f>SUM(E56:E58)</f>
        <v>143.15</v>
      </c>
      <c r="H55">
        <f>SUM(G56:G58)</f>
        <v>215.15</v>
      </c>
      <c r="J55">
        <f>SUM(I56:I58)</f>
        <v>75</v>
      </c>
      <c r="L55">
        <f>SUM(K56:K58)</f>
        <v>63</v>
      </c>
      <c r="M55">
        <f>SUM(F55,H55,J55,L55)</f>
        <v>496.3</v>
      </c>
      <c r="N55">
        <v>14</v>
      </c>
      <c r="Q55" s="5">
        <f>SUM(O55,P56,P57,P58)</f>
        <v>0</v>
      </c>
      <c r="R55" s="31">
        <f>SUM(M55,Q55)</f>
        <v>496.3</v>
      </c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2:32" s="13" customFormat="1" ht="12.75" outlineLevel="1">
      <c r="B56" s="17">
        <v>6504</v>
      </c>
      <c r="C56" s="26" t="s">
        <v>9</v>
      </c>
      <c r="D56" s="26" t="s">
        <v>19</v>
      </c>
      <c r="E56" s="13">
        <v>0</v>
      </c>
      <c r="G56" s="13">
        <v>66.8</v>
      </c>
      <c r="I56" s="13">
        <v>36</v>
      </c>
      <c r="K56" s="13">
        <v>30</v>
      </c>
      <c r="Q56" s="3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2:32" s="13" customFormat="1" ht="12.75" outlineLevel="1">
      <c r="B57" s="17">
        <v>6506</v>
      </c>
      <c r="C57" s="13" t="s">
        <v>100</v>
      </c>
      <c r="D57" s="13" t="s">
        <v>109</v>
      </c>
      <c r="E57" s="13">
        <v>67.03</v>
      </c>
      <c r="G57" s="13">
        <v>72.57</v>
      </c>
      <c r="I57" s="13">
        <v>19</v>
      </c>
      <c r="K57" s="13">
        <v>24</v>
      </c>
      <c r="Q57" s="3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2:32" s="23" customFormat="1" ht="12.75" outlineLevel="1">
      <c r="B58" s="22">
        <v>3014</v>
      </c>
      <c r="C58" s="23" t="s">
        <v>198</v>
      </c>
      <c r="D58" s="23" t="s">
        <v>200</v>
      </c>
      <c r="E58" s="23">
        <v>76.12</v>
      </c>
      <c r="G58" s="23">
        <v>75.78</v>
      </c>
      <c r="I58" s="23">
        <v>20</v>
      </c>
      <c r="K58" s="23">
        <v>9</v>
      </c>
      <c r="Q58" s="3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ht="12.75">
      <c r="A59" s="8" t="s">
        <v>123</v>
      </c>
      <c r="B59" s="4"/>
      <c r="F59">
        <f>SUM(E60:E62)</f>
        <v>198.25</v>
      </c>
      <c r="H59">
        <f>SUM(G60:G62)</f>
        <v>215.32999999999998</v>
      </c>
      <c r="J59">
        <f>SUM(I60:I62)</f>
        <v>49</v>
      </c>
      <c r="L59">
        <f>SUM(K60:K62)</f>
        <v>28</v>
      </c>
      <c r="M59">
        <f>SUM(F59,H59,J59,L59)</f>
        <v>490.58</v>
      </c>
      <c r="N59">
        <v>15</v>
      </c>
      <c r="Q59" s="5">
        <f>SUM(O59,P60,P61,P62)</f>
        <v>0</v>
      </c>
      <c r="R59" s="31">
        <f>SUM(M59,Q59)</f>
        <v>490.58</v>
      </c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2:32" s="13" customFormat="1" ht="12.75" outlineLevel="1">
      <c r="B60" s="17">
        <v>6512</v>
      </c>
      <c r="C60" s="13" t="s">
        <v>121</v>
      </c>
      <c r="D60" s="13" t="s">
        <v>122</v>
      </c>
      <c r="E60" s="13">
        <v>66.04</v>
      </c>
      <c r="G60" s="13">
        <v>76.31</v>
      </c>
      <c r="I60" s="13">
        <v>21</v>
      </c>
      <c r="K60" s="13">
        <v>9</v>
      </c>
      <c r="Q60" s="35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s="15" customFormat="1" ht="12.75" outlineLevel="1">
      <c r="A61" s="13"/>
      <c r="B61" s="17">
        <v>6525</v>
      </c>
      <c r="C61" s="13" t="s">
        <v>124</v>
      </c>
      <c r="D61" s="13" t="s">
        <v>125</v>
      </c>
      <c r="E61" s="13">
        <v>56.15</v>
      </c>
      <c r="F61" s="13"/>
      <c r="G61" s="13">
        <v>69.35</v>
      </c>
      <c r="H61" s="13"/>
      <c r="I61" s="13">
        <v>15</v>
      </c>
      <c r="J61" s="13"/>
      <c r="K61" s="13">
        <v>4</v>
      </c>
      <c r="L61" s="13"/>
      <c r="M61" s="13"/>
      <c r="N61" s="13"/>
      <c r="O61" s="13"/>
      <c r="P61" s="13"/>
      <c r="Q61" s="35"/>
      <c r="R61" s="13"/>
      <c r="S61" s="13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s="23" customFormat="1" ht="12.75" outlineLevel="1">
      <c r="A62" s="20"/>
      <c r="B62" s="19">
        <v>4008</v>
      </c>
      <c r="C62" s="20" t="s">
        <v>172</v>
      </c>
      <c r="D62" s="20" t="s">
        <v>173</v>
      </c>
      <c r="E62" s="20">
        <v>76.06</v>
      </c>
      <c r="F62" s="20"/>
      <c r="G62" s="20">
        <v>69.67</v>
      </c>
      <c r="H62" s="20"/>
      <c r="I62" s="20">
        <v>13</v>
      </c>
      <c r="J62" s="20"/>
      <c r="K62" s="20">
        <v>15</v>
      </c>
      <c r="L62" s="20"/>
      <c r="M62" s="20"/>
      <c r="N62" s="20"/>
      <c r="O62" s="20"/>
      <c r="P62" s="20"/>
      <c r="Q62" s="33"/>
      <c r="R62" s="20"/>
      <c r="S62" s="20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12.75">
      <c r="A63" s="45" t="s">
        <v>205</v>
      </c>
      <c r="B63" s="25"/>
      <c r="C63" s="24"/>
      <c r="D63" s="24"/>
      <c r="E63" s="24"/>
      <c r="F63" s="24">
        <f>SUM(E64:E66)</f>
        <v>219.84</v>
      </c>
      <c r="G63" s="24"/>
      <c r="H63" s="24">
        <f>SUM(G64:G66)</f>
        <v>146.35000000000002</v>
      </c>
      <c r="I63" s="24"/>
      <c r="J63" s="24">
        <f>SUM(I64:I66)</f>
        <v>64</v>
      </c>
      <c r="K63" s="24"/>
      <c r="L63" s="24">
        <f>SUM(K64:K66)</f>
        <v>54</v>
      </c>
      <c r="M63" s="24">
        <f>SUM(F63,H63,J63,L63)</f>
        <v>484.19000000000005</v>
      </c>
      <c r="N63" s="24">
        <v>16</v>
      </c>
      <c r="O63" s="24"/>
      <c r="P63" s="24"/>
      <c r="Q63" s="5">
        <f>SUM(O63,P64,P65,P66)</f>
        <v>0</v>
      </c>
      <c r="R63" s="31">
        <f>SUM(M63,Q63)</f>
        <v>484.19000000000005</v>
      </c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s="13" customFormat="1" ht="12.75" outlineLevel="1">
      <c r="A64" s="12"/>
      <c r="B64" s="17">
        <v>6521</v>
      </c>
      <c r="C64" s="13" t="s">
        <v>70</v>
      </c>
      <c r="D64" s="13" t="s">
        <v>74</v>
      </c>
      <c r="E64" s="13">
        <v>67.27</v>
      </c>
      <c r="G64" s="13">
        <v>0</v>
      </c>
      <c r="I64" s="13">
        <v>14</v>
      </c>
      <c r="K64" s="13">
        <v>25</v>
      </c>
      <c r="Q64" s="35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s="20" customFormat="1" ht="12.75" outlineLevel="1">
      <c r="A65" s="12"/>
      <c r="B65" s="17">
        <v>6526</v>
      </c>
      <c r="C65" s="26" t="s">
        <v>101</v>
      </c>
      <c r="D65" s="26" t="s">
        <v>102</v>
      </c>
      <c r="E65" s="13">
        <v>74.67</v>
      </c>
      <c r="F65" s="13"/>
      <c r="G65" s="13">
        <v>73.51</v>
      </c>
      <c r="H65" s="13"/>
      <c r="I65" s="13">
        <v>36</v>
      </c>
      <c r="J65" s="13"/>
      <c r="K65" s="13">
        <v>4</v>
      </c>
      <c r="L65" s="13"/>
      <c r="M65" s="13"/>
      <c r="N65" s="13"/>
      <c r="O65" s="13"/>
      <c r="P65" s="13"/>
      <c r="Q65" s="35"/>
      <c r="R65" s="13"/>
      <c r="S65" s="13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s="20" customFormat="1" ht="12.75" outlineLevel="1">
      <c r="A66" s="21"/>
      <c r="B66" s="22">
        <v>3016</v>
      </c>
      <c r="C66" s="23" t="s">
        <v>164</v>
      </c>
      <c r="D66" s="23" t="s">
        <v>216</v>
      </c>
      <c r="E66" s="23">
        <v>77.9</v>
      </c>
      <c r="F66" s="23"/>
      <c r="G66" s="23">
        <v>72.84</v>
      </c>
      <c r="H66" s="23"/>
      <c r="I66" s="23">
        <v>14</v>
      </c>
      <c r="J66" s="23"/>
      <c r="K66" s="23">
        <v>25</v>
      </c>
      <c r="L66" s="23"/>
      <c r="M66" s="23"/>
      <c r="N66" s="23"/>
      <c r="O66" s="23"/>
      <c r="P66" s="23"/>
      <c r="Q66" s="34"/>
      <c r="R66" s="23"/>
      <c r="S66" s="23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ht="12.75">
      <c r="A67" s="8" t="s">
        <v>97</v>
      </c>
      <c r="B67" s="4"/>
      <c r="F67">
        <f>SUM(E68:E70)</f>
        <v>185.07999999999998</v>
      </c>
      <c r="H67">
        <f>SUM(G68:G70)</f>
        <v>148.3</v>
      </c>
      <c r="J67">
        <f>SUM(I68:I70)</f>
        <v>51</v>
      </c>
      <c r="L67">
        <f>SUM(K68:K70)</f>
        <v>58</v>
      </c>
      <c r="M67">
        <f>SUM(F67,H67,J67,L67)</f>
        <v>442.38</v>
      </c>
      <c r="N67">
        <v>17</v>
      </c>
      <c r="O67" s="24"/>
      <c r="P67" s="24"/>
      <c r="Q67" s="5">
        <f>SUM(O67,P68,P69,P70)</f>
        <v>0</v>
      </c>
      <c r="R67" s="31">
        <f>SUM(M67,Q67)</f>
        <v>442.38</v>
      </c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2:32" s="13" customFormat="1" ht="12.75" outlineLevel="1">
      <c r="B68" s="17">
        <v>6517</v>
      </c>
      <c r="C68" s="13" t="s">
        <v>75</v>
      </c>
      <c r="D68" s="13" t="s">
        <v>82</v>
      </c>
      <c r="E68" s="13">
        <v>62.55</v>
      </c>
      <c r="G68" s="13">
        <v>73.88</v>
      </c>
      <c r="I68" s="13">
        <v>18</v>
      </c>
      <c r="K68" s="13">
        <v>23</v>
      </c>
      <c r="Q68" s="35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2:32" s="20" customFormat="1" ht="12.75" outlineLevel="1">
      <c r="B69" s="19">
        <v>4001</v>
      </c>
      <c r="C69" s="20" t="s">
        <v>77</v>
      </c>
      <c r="D69" s="20" t="s">
        <v>92</v>
      </c>
      <c r="E69" s="20">
        <v>56.22</v>
      </c>
      <c r="G69" s="20">
        <v>0</v>
      </c>
      <c r="I69" s="20">
        <v>13</v>
      </c>
      <c r="K69" s="20">
        <v>19</v>
      </c>
      <c r="Q69" s="33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s="23" customFormat="1" ht="12.75" outlineLevel="1">
      <c r="A70" s="20"/>
      <c r="B70" s="19">
        <v>4029</v>
      </c>
      <c r="C70" s="20" t="s">
        <v>51</v>
      </c>
      <c r="D70" s="20" t="s">
        <v>52</v>
      </c>
      <c r="E70" s="20">
        <v>66.31</v>
      </c>
      <c r="F70" s="20"/>
      <c r="G70" s="20">
        <v>74.42</v>
      </c>
      <c r="H70" s="20"/>
      <c r="I70" s="20">
        <v>20</v>
      </c>
      <c r="J70" s="20"/>
      <c r="K70" s="20">
        <v>16</v>
      </c>
      <c r="L70" s="20"/>
      <c r="M70" s="20"/>
      <c r="N70" s="20"/>
      <c r="O70" s="20"/>
      <c r="P70" s="20"/>
      <c r="Q70" s="33"/>
      <c r="R70" s="20"/>
      <c r="S70" s="20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19" ht="12.75">
      <c r="A71" s="8" t="s">
        <v>118</v>
      </c>
      <c r="B71" s="4"/>
      <c r="F71">
        <f>SUM(E72:E74)</f>
        <v>153.79</v>
      </c>
      <c r="H71">
        <f>SUM(G72:G74)</f>
        <v>194.83999999999997</v>
      </c>
      <c r="J71">
        <f>SUM(I72:I74)</f>
        <v>41</v>
      </c>
      <c r="L71">
        <f>SUM(K72:K74)</f>
        <v>46</v>
      </c>
      <c r="M71">
        <f>SUM(F71,H71,J71,L71)</f>
        <v>435.63</v>
      </c>
      <c r="N71">
        <v>18</v>
      </c>
      <c r="Q71" s="5">
        <f>SUM(O71,P72,P73,P74)</f>
        <v>0</v>
      </c>
      <c r="R71" s="31">
        <f>SUM(M71,Q71)</f>
        <v>435.63</v>
      </c>
      <c r="S71" s="24"/>
    </row>
    <row r="72" spans="1:19" ht="12.75" outlineLevel="1">
      <c r="A72" s="13"/>
      <c r="B72" s="17">
        <v>6509</v>
      </c>
      <c r="C72" s="13" t="s">
        <v>116</v>
      </c>
      <c r="D72" s="13" t="s">
        <v>117</v>
      </c>
      <c r="E72" s="13">
        <v>37.97</v>
      </c>
      <c r="F72" s="13"/>
      <c r="G72" s="13">
        <v>60.5</v>
      </c>
      <c r="H72" s="13"/>
      <c r="I72" s="13">
        <v>26</v>
      </c>
      <c r="J72" s="13"/>
      <c r="K72" s="13">
        <v>2</v>
      </c>
      <c r="L72" s="13"/>
      <c r="M72" s="13"/>
      <c r="N72" s="13"/>
      <c r="O72" s="13"/>
      <c r="P72" s="13"/>
      <c r="Q72" s="35"/>
      <c r="R72" s="13"/>
      <c r="S72" s="13"/>
    </row>
    <row r="73" spans="1:19" ht="12.75" outlineLevel="1">
      <c r="A73" s="13"/>
      <c r="B73" s="17">
        <v>6520</v>
      </c>
      <c r="C73" s="13" t="s">
        <v>119</v>
      </c>
      <c r="D73" s="13" t="s">
        <v>120</v>
      </c>
      <c r="E73" s="13">
        <v>57.6</v>
      </c>
      <c r="F73" s="13"/>
      <c r="G73" s="13">
        <v>67.58</v>
      </c>
      <c r="H73" s="13"/>
      <c r="I73" s="13">
        <v>15</v>
      </c>
      <c r="J73" s="13"/>
      <c r="K73" s="13">
        <v>21</v>
      </c>
      <c r="L73" s="13"/>
      <c r="M73" s="13"/>
      <c r="N73" s="13"/>
      <c r="O73" s="13"/>
      <c r="P73" s="13"/>
      <c r="Q73" s="35"/>
      <c r="R73" s="13"/>
      <c r="S73" s="13"/>
    </row>
    <row r="74" spans="1:19" ht="12.75" outlineLevel="1">
      <c r="A74" s="23"/>
      <c r="B74" s="22">
        <v>3012</v>
      </c>
      <c r="C74" s="29" t="s">
        <v>170</v>
      </c>
      <c r="D74" s="29" t="s">
        <v>60</v>
      </c>
      <c r="E74" s="23">
        <v>58.22</v>
      </c>
      <c r="F74" s="23"/>
      <c r="G74" s="23">
        <v>66.76</v>
      </c>
      <c r="H74" s="23"/>
      <c r="I74" s="23">
        <v>0</v>
      </c>
      <c r="J74" s="23"/>
      <c r="K74" s="23">
        <v>23</v>
      </c>
      <c r="L74" s="23"/>
      <c r="M74" s="23"/>
      <c r="N74" s="23"/>
      <c r="O74" s="23"/>
      <c r="P74" s="23"/>
      <c r="Q74" s="34"/>
      <c r="R74" s="23"/>
      <c r="S74" s="23"/>
    </row>
    <row r="75" spans="1:18" ht="12.75">
      <c r="A75" s="8" t="s">
        <v>141</v>
      </c>
      <c r="B75" s="4"/>
      <c r="F75">
        <f>SUM(E76:E78)</f>
        <v>113.42</v>
      </c>
      <c r="H75">
        <f>SUM(G76:G78)</f>
        <v>209.35000000000002</v>
      </c>
      <c r="J75">
        <f>SUM(I76:I78)</f>
        <v>56</v>
      </c>
      <c r="L75">
        <f>SUM(K76:K78)</f>
        <v>55</v>
      </c>
      <c r="M75">
        <f>SUM(F75,H75,J75,L75)</f>
        <v>433.77000000000004</v>
      </c>
      <c r="N75">
        <v>19</v>
      </c>
      <c r="Q75" s="5">
        <f>SUM(O75,P76,P77,P78)</f>
        <v>0</v>
      </c>
      <c r="R75" s="31">
        <f>SUM(M75,Q75)</f>
        <v>433.77000000000004</v>
      </c>
    </row>
    <row r="76" spans="1:19" ht="12.75" outlineLevel="1">
      <c r="A76" s="13"/>
      <c r="B76" s="17">
        <v>6505</v>
      </c>
      <c r="C76" s="13" t="s">
        <v>139</v>
      </c>
      <c r="D76" s="13" t="s">
        <v>140</v>
      </c>
      <c r="E76" s="13">
        <v>39.39</v>
      </c>
      <c r="F76" s="13"/>
      <c r="G76" s="13">
        <v>67.43</v>
      </c>
      <c r="H76" s="13"/>
      <c r="I76" s="13">
        <v>19</v>
      </c>
      <c r="J76" s="13"/>
      <c r="K76" s="13">
        <v>7</v>
      </c>
      <c r="L76" s="13"/>
      <c r="M76" s="13"/>
      <c r="N76" s="13"/>
      <c r="O76" s="13"/>
      <c r="P76" s="13"/>
      <c r="Q76" s="35"/>
      <c r="R76" s="13"/>
      <c r="S76" s="13"/>
    </row>
    <row r="77" spans="1:19" ht="12.75" outlineLevel="1">
      <c r="A77" s="13"/>
      <c r="B77" s="17">
        <v>6524</v>
      </c>
      <c r="C77" s="13" t="s">
        <v>142</v>
      </c>
      <c r="D77" s="13" t="s">
        <v>143</v>
      </c>
      <c r="E77" s="13">
        <v>0</v>
      </c>
      <c r="F77" s="13"/>
      <c r="G77" s="13">
        <v>64.11</v>
      </c>
      <c r="H77" s="13"/>
      <c r="I77" s="13">
        <v>13</v>
      </c>
      <c r="J77" s="13"/>
      <c r="K77" s="13">
        <v>24</v>
      </c>
      <c r="L77" s="13"/>
      <c r="M77" s="13"/>
      <c r="N77" s="13"/>
      <c r="O77" s="13"/>
      <c r="P77" s="13"/>
      <c r="Q77" s="35"/>
      <c r="R77" s="13"/>
      <c r="S77" s="13"/>
    </row>
    <row r="78" spans="1:19" ht="12.75" outlineLevel="1">
      <c r="A78" s="20"/>
      <c r="B78" s="19">
        <v>4002</v>
      </c>
      <c r="C78" s="20" t="s">
        <v>146</v>
      </c>
      <c r="D78" s="20" t="s">
        <v>182</v>
      </c>
      <c r="E78" s="20">
        <v>74.03</v>
      </c>
      <c r="F78" s="20"/>
      <c r="G78" s="20">
        <v>77.81</v>
      </c>
      <c r="H78" s="20"/>
      <c r="I78" s="20">
        <v>24</v>
      </c>
      <c r="J78" s="20"/>
      <c r="K78" s="20">
        <v>24</v>
      </c>
      <c r="L78" s="20"/>
      <c r="M78" s="20"/>
      <c r="N78" s="20"/>
      <c r="O78" s="20"/>
      <c r="P78" s="20"/>
      <c r="Q78" s="33"/>
      <c r="R78" s="20"/>
      <c r="S78" s="20"/>
    </row>
    <row r="79" spans="1:18" ht="12.75">
      <c r="A79" s="8" t="s">
        <v>145</v>
      </c>
      <c r="B79" s="4"/>
      <c r="F79">
        <f>SUM(E80:E82)</f>
        <v>135.48000000000002</v>
      </c>
      <c r="H79">
        <f>SUM(G80:G82)</f>
        <v>141.89</v>
      </c>
      <c r="J79">
        <f>SUM(I80:I82)</f>
        <v>58</v>
      </c>
      <c r="L79">
        <f>SUM(K80:K82)</f>
        <v>54</v>
      </c>
      <c r="M79">
        <f>SUM(F79,H79,J79,L79)</f>
        <v>389.37</v>
      </c>
      <c r="N79">
        <v>20</v>
      </c>
      <c r="Q79" s="5">
        <f>SUM(O79,P80,P81,P82)</f>
        <v>0</v>
      </c>
      <c r="R79" s="31">
        <f>SUM(M79,Q79)</f>
        <v>389.37</v>
      </c>
    </row>
    <row r="80" spans="1:19" ht="12.75" outlineLevel="1">
      <c r="A80" s="15"/>
      <c r="B80" s="16">
        <v>5506</v>
      </c>
      <c r="C80" s="15" t="s">
        <v>136</v>
      </c>
      <c r="D80" s="15" t="s">
        <v>144</v>
      </c>
      <c r="E80" s="15">
        <v>69.68</v>
      </c>
      <c r="F80" s="15"/>
      <c r="G80" s="15">
        <v>75.3</v>
      </c>
      <c r="H80" s="15"/>
      <c r="I80" s="15">
        <v>24</v>
      </c>
      <c r="J80" s="15"/>
      <c r="K80" s="15">
        <v>32</v>
      </c>
      <c r="L80" s="15"/>
      <c r="M80" s="15"/>
      <c r="N80" s="15"/>
      <c r="O80" s="15"/>
      <c r="P80" s="15"/>
      <c r="Q80" s="32"/>
      <c r="R80" s="15"/>
      <c r="S80" s="15"/>
    </row>
    <row r="81" spans="1:19" ht="12.75" outlineLevel="1">
      <c r="A81" s="23"/>
      <c r="B81" s="22">
        <v>3002</v>
      </c>
      <c r="C81" s="23" t="s">
        <v>142</v>
      </c>
      <c r="D81" s="23" t="s">
        <v>195</v>
      </c>
      <c r="E81" s="23">
        <v>65.8</v>
      </c>
      <c r="F81" s="23"/>
      <c r="G81" s="23">
        <v>66.59</v>
      </c>
      <c r="H81" s="23"/>
      <c r="I81" s="23">
        <v>19</v>
      </c>
      <c r="J81" s="23"/>
      <c r="K81" s="23">
        <v>6</v>
      </c>
      <c r="L81" s="23"/>
      <c r="M81" s="23"/>
      <c r="N81" s="23"/>
      <c r="O81" s="23"/>
      <c r="P81" s="23"/>
      <c r="Q81" s="34"/>
      <c r="R81" s="23"/>
      <c r="S81" s="23"/>
    </row>
    <row r="82" spans="1:19" ht="12.75" outlineLevel="1">
      <c r="A82" s="23"/>
      <c r="B82" s="22">
        <v>3005</v>
      </c>
      <c r="C82" s="23" t="s">
        <v>193</v>
      </c>
      <c r="D82" s="23" t="s">
        <v>194</v>
      </c>
      <c r="E82" s="23">
        <v>0</v>
      </c>
      <c r="F82" s="23"/>
      <c r="G82" s="23">
        <v>0</v>
      </c>
      <c r="H82" s="23"/>
      <c r="I82" s="23">
        <v>15</v>
      </c>
      <c r="J82" s="23"/>
      <c r="K82" s="23">
        <v>16</v>
      </c>
      <c r="L82" s="23"/>
      <c r="M82" s="23"/>
      <c r="N82" s="23"/>
      <c r="O82" s="23"/>
      <c r="P82" s="23"/>
      <c r="Q82" s="34"/>
      <c r="R82" s="23"/>
      <c r="S82" s="23"/>
    </row>
    <row r="83" spans="1:19" ht="12.75">
      <c r="A83" s="30" t="s">
        <v>210</v>
      </c>
      <c r="B83" s="25"/>
      <c r="C83" s="24"/>
      <c r="D83" s="24"/>
      <c r="E83" s="24"/>
      <c r="F83">
        <f>SUM(E84:E86)</f>
        <v>56.16</v>
      </c>
      <c r="G83" s="24"/>
      <c r="H83">
        <f>SUM(G84:G86)</f>
        <v>226.49</v>
      </c>
      <c r="I83" s="24"/>
      <c r="J83">
        <f>SUM(I84:I86)</f>
        <v>31</v>
      </c>
      <c r="K83" s="24"/>
      <c r="L83">
        <f>SUM(K84:K86)</f>
        <v>60</v>
      </c>
      <c r="M83">
        <f>SUM(F83,H83,J83,L83)</f>
        <v>373.65</v>
      </c>
      <c r="N83" s="52">
        <v>21</v>
      </c>
      <c r="O83" s="31"/>
      <c r="P83" s="31"/>
      <c r="Q83" s="5">
        <f>SUM(O83,P84,P85,P86)</f>
        <v>0</v>
      </c>
      <c r="R83" s="31">
        <f>SUM(M83,Q83)</f>
        <v>373.65</v>
      </c>
      <c r="S83" s="24"/>
    </row>
    <row r="84" spans="1:19" ht="12.75" outlineLevel="1">
      <c r="A84" s="12"/>
      <c r="B84" s="17">
        <v>6527</v>
      </c>
      <c r="C84" s="26" t="s">
        <v>12</v>
      </c>
      <c r="D84" s="26" t="s">
        <v>13</v>
      </c>
      <c r="E84" s="13">
        <v>56.16</v>
      </c>
      <c r="F84" s="13"/>
      <c r="G84" s="13">
        <v>72.87</v>
      </c>
      <c r="H84" s="13"/>
      <c r="I84" s="13">
        <v>19</v>
      </c>
      <c r="J84" s="13"/>
      <c r="K84" s="13">
        <v>23</v>
      </c>
      <c r="L84" s="13"/>
      <c r="M84" s="13"/>
      <c r="N84" s="46"/>
      <c r="O84" s="35"/>
      <c r="P84" s="35"/>
      <c r="Q84" s="35"/>
      <c r="R84" s="13"/>
      <c r="S84" s="13"/>
    </row>
    <row r="85" spans="1:19" ht="12.75" outlineLevel="1">
      <c r="A85" s="18"/>
      <c r="B85" s="19">
        <v>4015</v>
      </c>
      <c r="C85" s="20" t="s">
        <v>164</v>
      </c>
      <c r="D85" s="20" t="s">
        <v>165</v>
      </c>
      <c r="E85" s="20">
        <v>0</v>
      </c>
      <c r="F85" s="20"/>
      <c r="G85" s="20">
        <v>75.81</v>
      </c>
      <c r="H85" s="20"/>
      <c r="I85" s="20">
        <v>12</v>
      </c>
      <c r="J85" s="20"/>
      <c r="K85" s="20">
        <v>7</v>
      </c>
      <c r="L85" s="20"/>
      <c r="M85" s="20"/>
      <c r="N85" s="48"/>
      <c r="O85" s="33"/>
      <c r="P85" s="33"/>
      <c r="Q85" s="33"/>
      <c r="R85" s="20"/>
      <c r="S85" s="20"/>
    </row>
    <row r="86" spans="1:19" ht="12.75" outlineLevel="1">
      <c r="A86" s="18"/>
      <c r="B86" s="19">
        <v>4034</v>
      </c>
      <c r="C86" s="20" t="s">
        <v>101</v>
      </c>
      <c r="D86" s="20" t="s">
        <v>160</v>
      </c>
      <c r="E86" s="20">
        <v>0</v>
      </c>
      <c r="F86" s="20"/>
      <c r="G86" s="20">
        <v>77.81</v>
      </c>
      <c r="H86" s="20"/>
      <c r="I86" s="20">
        <v>0</v>
      </c>
      <c r="J86" s="20"/>
      <c r="K86" s="20">
        <v>30</v>
      </c>
      <c r="L86" s="20"/>
      <c r="M86" s="20"/>
      <c r="N86" s="48"/>
      <c r="O86" s="33"/>
      <c r="P86" s="33"/>
      <c r="Q86" s="33"/>
      <c r="R86" s="20"/>
      <c r="S86" s="20"/>
    </row>
    <row r="87" spans="1:18" ht="12.75">
      <c r="A87" s="45" t="s">
        <v>203</v>
      </c>
      <c r="F87">
        <f>SUM(E88:E90)</f>
        <v>210.39000000000001</v>
      </c>
      <c r="H87">
        <f>SUM(G88:G90)</f>
        <v>69.31</v>
      </c>
      <c r="J87">
        <f>SUM(I88:I90)</f>
        <v>60</v>
      </c>
      <c r="L87">
        <f>SUM(K88:K90)</f>
        <v>31</v>
      </c>
      <c r="M87">
        <f>SUM(F87,H87,J87,L87)</f>
        <v>370.70000000000005</v>
      </c>
      <c r="N87">
        <v>22</v>
      </c>
      <c r="Q87" s="5">
        <f>SUM(O87,P88,P89,P90)</f>
        <v>0</v>
      </c>
      <c r="R87" s="31">
        <f>SUM(M87,Q87)</f>
        <v>370.70000000000005</v>
      </c>
    </row>
    <row r="88" spans="1:19" ht="12.75" outlineLevel="1">
      <c r="A88" s="13"/>
      <c r="B88" s="17">
        <v>6511</v>
      </c>
      <c r="C88" s="13" t="s">
        <v>45</v>
      </c>
      <c r="D88" s="13" t="s">
        <v>104</v>
      </c>
      <c r="E88" s="13">
        <v>76.9</v>
      </c>
      <c r="F88" s="13"/>
      <c r="G88" s="13">
        <v>0</v>
      </c>
      <c r="H88" s="13"/>
      <c r="I88" s="13">
        <v>18</v>
      </c>
      <c r="J88" s="13"/>
      <c r="K88" s="13">
        <v>15</v>
      </c>
      <c r="L88" s="13"/>
      <c r="M88" s="13"/>
      <c r="N88" s="13"/>
      <c r="O88" s="13"/>
      <c r="P88" s="13"/>
      <c r="Q88" s="35"/>
      <c r="R88" s="13"/>
      <c r="S88" s="13"/>
    </row>
    <row r="89" spans="1:19" ht="12.75" outlineLevel="1">
      <c r="A89" s="15"/>
      <c r="B89" s="16">
        <v>5507</v>
      </c>
      <c r="C89" s="15" t="s">
        <v>154</v>
      </c>
      <c r="D89" s="15" t="s">
        <v>155</v>
      </c>
      <c r="E89" s="15">
        <v>72.68</v>
      </c>
      <c r="F89" s="15"/>
      <c r="G89" s="15">
        <v>0</v>
      </c>
      <c r="H89" s="15"/>
      <c r="I89" s="15">
        <v>22</v>
      </c>
      <c r="J89" s="15"/>
      <c r="K89" s="15">
        <v>0</v>
      </c>
      <c r="L89" s="15"/>
      <c r="M89" s="15"/>
      <c r="N89" s="15"/>
      <c r="O89" s="15"/>
      <c r="P89" s="15"/>
      <c r="Q89" s="32"/>
      <c r="R89" s="15"/>
      <c r="S89" s="15"/>
    </row>
    <row r="90" spans="1:19" ht="12.75" outlineLevel="1">
      <c r="A90" s="20"/>
      <c r="B90" s="19">
        <v>4007</v>
      </c>
      <c r="C90" s="20" t="s">
        <v>161</v>
      </c>
      <c r="D90" s="20" t="s">
        <v>217</v>
      </c>
      <c r="E90" s="20">
        <v>60.81</v>
      </c>
      <c r="F90" s="20"/>
      <c r="G90" s="20">
        <v>69.31</v>
      </c>
      <c r="H90" s="20"/>
      <c r="I90" s="20">
        <v>20</v>
      </c>
      <c r="J90" s="20"/>
      <c r="K90" s="20">
        <v>16</v>
      </c>
      <c r="L90" s="20"/>
      <c r="M90" s="20"/>
      <c r="N90" s="20"/>
      <c r="O90" s="20"/>
      <c r="P90" s="20"/>
      <c r="Q90" s="33"/>
      <c r="R90" s="20"/>
      <c r="S90" s="20"/>
    </row>
    <row r="91" spans="1:18" ht="12.75">
      <c r="A91" s="45" t="s">
        <v>204</v>
      </c>
      <c r="B91" s="4"/>
      <c r="F91">
        <f>SUM(E92:E94)</f>
        <v>74.38</v>
      </c>
      <c r="H91">
        <f>SUM(G92:G94)</f>
        <v>153.11</v>
      </c>
      <c r="J91">
        <f>SUM(I92:I94)</f>
        <v>55</v>
      </c>
      <c r="L91">
        <f>SUM(K92:K94)</f>
        <v>32</v>
      </c>
      <c r="M91">
        <f>SUM(F91,H91,J91,L91)</f>
        <v>314.49</v>
      </c>
      <c r="N91">
        <v>23</v>
      </c>
      <c r="Q91" s="5">
        <f>SUM(O91,P92,P93,P94)</f>
        <v>0</v>
      </c>
      <c r="R91" s="31">
        <f>SUM(M91,Q91)</f>
        <v>314.49</v>
      </c>
    </row>
    <row r="92" spans="1:19" ht="12.75" outlineLevel="1">
      <c r="A92" s="13"/>
      <c r="B92" s="17">
        <v>6528</v>
      </c>
      <c r="C92" s="13" t="s">
        <v>106</v>
      </c>
      <c r="D92" s="13" t="s">
        <v>107</v>
      </c>
      <c r="E92" s="13">
        <v>74.38</v>
      </c>
      <c r="F92" s="13"/>
      <c r="G92" s="13">
        <v>76.93</v>
      </c>
      <c r="H92" s="13"/>
      <c r="I92" s="13">
        <v>23</v>
      </c>
      <c r="J92" s="13"/>
      <c r="K92" s="13">
        <v>7</v>
      </c>
      <c r="L92" s="13"/>
      <c r="M92" s="13"/>
      <c r="N92" s="13"/>
      <c r="O92" s="13"/>
      <c r="P92" s="13"/>
      <c r="Q92" s="35"/>
      <c r="R92" s="13"/>
      <c r="S92" s="13"/>
    </row>
    <row r="93" spans="1:19" ht="12.75" outlineLevel="1">
      <c r="A93" s="20"/>
      <c r="B93" s="19">
        <v>4005</v>
      </c>
      <c r="C93" s="20" t="s">
        <v>89</v>
      </c>
      <c r="D93" s="20" t="s">
        <v>218</v>
      </c>
      <c r="E93" s="20">
        <v>0</v>
      </c>
      <c r="F93" s="20"/>
      <c r="G93" s="20">
        <v>0</v>
      </c>
      <c r="H93" s="20"/>
      <c r="I93" s="20">
        <v>18</v>
      </c>
      <c r="J93" s="20"/>
      <c r="K93" s="20">
        <v>10</v>
      </c>
      <c r="L93" s="20"/>
      <c r="M93" s="20"/>
      <c r="N93" s="20"/>
      <c r="O93" s="20"/>
      <c r="P93" s="20"/>
      <c r="Q93" s="33"/>
      <c r="R93" s="20"/>
      <c r="S93" s="20"/>
    </row>
    <row r="94" spans="1:19" ht="12.75" outlineLevel="1">
      <c r="A94" s="20"/>
      <c r="B94" s="19">
        <v>4030</v>
      </c>
      <c r="C94" s="20" t="s">
        <v>161</v>
      </c>
      <c r="D94" s="20" t="s">
        <v>163</v>
      </c>
      <c r="E94" s="20">
        <v>0</v>
      </c>
      <c r="F94" s="20"/>
      <c r="G94" s="20">
        <v>76.18</v>
      </c>
      <c r="H94" s="20"/>
      <c r="I94" s="20">
        <v>14</v>
      </c>
      <c r="J94" s="20"/>
      <c r="K94" s="20">
        <v>15</v>
      </c>
      <c r="L94" s="20"/>
      <c r="M94" s="20"/>
      <c r="N94" s="20"/>
      <c r="O94" s="20"/>
      <c r="P94" s="20"/>
      <c r="Q94" s="33"/>
      <c r="R94" s="20"/>
      <c r="S94" s="20"/>
    </row>
    <row r="95" spans="1:19" ht="12.75">
      <c r="A95" s="11" t="s">
        <v>213</v>
      </c>
      <c r="B95" s="4"/>
      <c r="F95">
        <f>SUM(E96:E98)</f>
        <v>68.57</v>
      </c>
      <c r="H95">
        <f>SUM(G96:G98)</f>
        <v>136.62</v>
      </c>
      <c r="J95">
        <f>SUM(I96:I98)</f>
        <v>56</v>
      </c>
      <c r="L95">
        <f>SUM(K96:K98)</f>
        <v>43</v>
      </c>
      <c r="M95">
        <f>SUM(F95,H95,J95,L95)</f>
        <v>304.19</v>
      </c>
      <c r="N95">
        <v>24</v>
      </c>
      <c r="O95" s="24"/>
      <c r="P95" s="24"/>
      <c r="Q95" s="5">
        <f>SUM(O95,P96,P97,P98)</f>
        <v>0</v>
      </c>
      <c r="R95" s="31">
        <f>SUM(M95,Q95)</f>
        <v>304.19</v>
      </c>
      <c r="S95" s="24"/>
    </row>
    <row r="96" spans="1:19" ht="12.75" outlineLevel="1">
      <c r="A96" s="14"/>
      <c r="B96" s="16">
        <v>5505</v>
      </c>
      <c r="C96" s="27" t="s">
        <v>56</v>
      </c>
      <c r="D96" s="27" t="s">
        <v>57</v>
      </c>
      <c r="E96" s="15">
        <v>68.57</v>
      </c>
      <c r="F96" s="15"/>
      <c r="G96" s="15">
        <v>76.55</v>
      </c>
      <c r="H96" s="15"/>
      <c r="I96" s="15">
        <v>32</v>
      </c>
      <c r="J96" s="15"/>
      <c r="K96" s="15">
        <v>15</v>
      </c>
      <c r="L96" s="15"/>
      <c r="M96" s="15"/>
      <c r="N96" s="15"/>
      <c r="O96" s="15"/>
      <c r="P96" s="15"/>
      <c r="Q96" s="32"/>
      <c r="R96" s="15"/>
      <c r="S96" s="15"/>
    </row>
    <row r="97" spans="1:19" ht="12.75" outlineLevel="1">
      <c r="A97" s="14"/>
      <c r="B97" s="16">
        <v>5508</v>
      </c>
      <c r="C97" s="15" t="s">
        <v>146</v>
      </c>
      <c r="D97" s="15" t="s">
        <v>147</v>
      </c>
      <c r="E97" s="15">
        <v>0</v>
      </c>
      <c r="F97" s="15"/>
      <c r="G97" s="15">
        <v>60.07</v>
      </c>
      <c r="H97" s="15"/>
      <c r="I97" s="15">
        <v>17</v>
      </c>
      <c r="J97" s="15"/>
      <c r="K97" s="15">
        <v>13</v>
      </c>
      <c r="L97" s="15"/>
      <c r="M97" s="15"/>
      <c r="N97" s="15"/>
      <c r="O97" s="15"/>
      <c r="P97" s="15"/>
      <c r="Q97" s="32"/>
      <c r="R97" s="15"/>
      <c r="S97" s="15"/>
    </row>
    <row r="98" spans="1:19" ht="12.75" outlineLevel="1">
      <c r="A98" s="18"/>
      <c r="B98" s="19">
        <v>4006</v>
      </c>
      <c r="C98" s="20" t="s">
        <v>17</v>
      </c>
      <c r="D98" s="20" t="s">
        <v>98</v>
      </c>
      <c r="E98" s="20">
        <v>0</v>
      </c>
      <c r="F98" s="20"/>
      <c r="G98" s="20">
        <v>0</v>
      </c>
      <c r="H98" s="20"/>
      <c r="I98" s="20">
        <v>7</v>
      </c>
      <c r="J98" s="20"/>
      <c r="K98" s="20">
        <v>15</v>
      </c>
      <c r="L98" s="20"/>
      <c r="M98" s="20"/>
      <c r="N98" s="20"/>
      <c r="O98" s="20"/>
      <c r="P98" s="20"/>
      <c r="Q98" s="33"/>
      <c r="R98" s="20"/>
      <c r="S98" s="20"/>
    </row>
    <row r="99" spans="1:19" ht="12.75">
      <c r="A99" s="8" t="s">
        <v>214</v>
      </c>
      <c r="B99" s="4"/>
      <c r="F99">
        <f>SUM(E100:E102)</f>
        <v>73.37</v>
      </c>
      <c r="H99">
        <f>SUM(G100:G102)</f>
        <v>0</v>
      </c>
      <c r="J99">
        <f>SUM(I100:I102)</f>
        <v>31</v>
      </c>
      <c r="L99">
        <f>SUM(K100:K102)</f>
        <v>12</v>
      </c>
      <c r="M99">
        <f>SUM(F99,H99,J99,L99)</f>
        <v>116.37</v>
      </c>
      <c r="N99">
        <v>25</v>
      </c>
      <c r="O99" s="24"/>
      <c r="P99" s="24"/>
      <c r="Q99" s="5">
        <f>SUM(O99,P100,P101,P102)</f>
        <v>0</v>
      </c>
      <c r="R99" s="31">
        <f>SUM(M99,Q99)</f>
        <v>116.37</v>
      </c>
      <c r="S99" s="24"/>
    </row>
    <row r="100" spans="1:19" ht="12.75" outlineLevel="1">
      <c r="A100" s="50"/>
      <c r="B100" s="51">
        <v>6508</v>
      </c>
      <c r="C100" s="50" t="s">
        <v>129</v>
      </c>
      <c r="D100" s="50" t="s">
        <v>130</v>
      </c>
      <c r="E100" s="50">
        <v>0</v>
      </c>
      <c r="F100" s="13"/>
      <c r="G100" s="50">
        <v>0</v>
      </c>
      <c r="H100" s="13"/>
      <c r="I100" s="50">
        <v>9</v>
      </c>
      <c r="J100" s="13"/>
      <c r="K100" s="50">
        <v>10</v>
      </c>
      <c r="L100" s="13"/>
      <c r="M100" s="13"/>
      <c r="N100" s="13"/>
      <c r="O100" s="13"/>
      <c r="P100" s="13"/>
      <c r="Q100" s="35"/>
      <c r="R100" s="13"/>
      <c r="S100" s="13"/>
    </row>
    <row r="101" spans="1:19" ht="12.75" outlineLevel="1">
      <c r="A101" s="13"/>
      <c r="B101" s="17">
        <v>6516</v>
      </c>
      <c r="C101" s="26" t="s">
        <v>17</v>
      </c>
      <c r="D101" s="26" t="s">
        <v>18</v>
      </c>
      <c r="E101" s="13">
        <v>73.37</v>
      </c>
      <c r="F101" s="13"/>
      <c r="G101" s="13">
        <v>0</v>
      </c>
      <c r="H101" s="13"/>
      <c r="I101" s="13">
        <v>13</v>
      </c>
      <c r="J101" s="13"/>
      <c r="K101" s="13">
        <v>0</v>
      </c>
      <c r="L101" s="13"/>
      <c r="M101" s="13"/>
      <c r="N101" s="13"/>
      <c r="O101" s="13"/>
      <c r="P101" s="13"/>
      <c r="Q101" s="35"/>
      <c r="R101" s="13"/>
      <c r="S101" s="13"/>
    </row>
    <row r="102" spans="1:19" ht="12.75" outlineLevel="1">
      <c r="A102" s="20"/>
      <c r="B102" s="19">
        <v>4023</v>
      </c>
      <c r="C102" s="20" t="s">
        <v>176</v>
      </c>
      <c r="D102" s="20" t="s">
        <v>177</v>
      </c>
      <c r="E102" s="20">
        <v>0</v>
      </c>
      <c r="F102" s="20"/>
      <c r="G102" s="20">
        <v>0</v>
      </c>
      <c r="H102" s="20"/>
      <c r="I102" s="20">
        <v>9</v>
      </c>
      <c r="J102" s="20"/>
      <c r="K102" s="20">
        <v>2</v>
      </c>
      <c r="L102" s="20"/>
      <c r="M102" s="20"/>
      <c r="N102" s="20"/>
      <c r="O102" s="20"/>
      <c r="P102" s="20"/>
      <c r="Q102" s="33"/>
      <c r="R102" s="20"/>
      <c r="S102" s="20"/>
    </row>
  </sheetData>
  <mergeCells count="5">
    <mergeCell ref="O1:S1"/>
    <mergeCell ref="E1:F1"/>
    <mergeCell ref="G1:H1"/>
    <mergeCell ref="I1:J1"/>
    <mergeCell ref="K1:L1"/>
  </mergeCells>
  <printOptions/>
  <pageMargins left="0.1968503937007874" right="0.1968503937007874" top="0.3937007874015748" bottom="0.3937007874015748" header="0" footer="0"/>
  <pageSetup fitToHeight="2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Лена</cp:lastModifiedBy>
  <cp:lastPrinted>2006-09-11T11:12:23Z</cp:lastPrinted>
  <dcterms:created xsi:type="dcterms:W3CDTF">2004-06-14T22:07:41Z</dcterms:created>
  <dcterms:modified xsi:type="dcterms:W3CDTF">2006-09-16T00:57:45Z</dcterms:modified>
  <cp:category/>
  <cp:version/>
  <cp:contentType/>
  <cp:contentStatus/>
</cp:coreProperties>
</file>